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4190" windowHeight="1350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X72" i="2" l="1"/>
  <c r="X73" i="2"/>
  <c r="X74" i="2"/>
  <c r="V72" i="2" l="1"/>
  <c r="T72" i="2"/>
  <c r="S72" i="2"/>
  <c r="R72" i="2"/>
  <c r="V75" i="2"/>
  <c r="U75" i="2"/>
  <c r="T75" i="2"/>
  <c r="S75" i="2"/>
  <c r="R75" i="2"/>
  <c r="W78" i="2"/>
  <c r="V77" i="2"/>
  <c r="U77" i="2"/>
  <c r="T77" i="2"/>
  <c r="S77" i="2"/>
  <c r="R77" i="2"/>
  <c r="Q77" i="2"/>
  <c r="Q72" i="2"/>
  <c r="Q75" i="2"/>
  <c r="V49" i="2"/>
  <c r="U49" i="2"/>
  <c r="T49" i="2"/>
  <c r="S49" i="2"/>
  <c r="R49" i="2"/>
  <c r="W34" i="2"/>
  <c r="V33" i="2"/>
  <c r="V28" i="2" s="1"/>
  <c r="V27" i="2" s="1"/>
  <c r="U33" i="2"/>
  <c r="T33" i="2"/>
  <c r="T28" i="2" s="1"/>
  <c r="T27" i="2" s="1"/>
  <c r="S33" i="2"/>
  <c r="S28" i="2" s="1"/>
  <c r="S27" i="2" s="1"/>
  <c r="R33" i="2"/>
  <c r="R28" i="2" s="1"/>
  <c r="R27" i="2" s="1"/>
  <c r="Q33" i="2"/>
  <c r="Q28" i="2" s="1"/>
  <c r="Q27" i="2" s="1"/>
  <c r="W77" i="2" l="1"/>
  <c r="W33" i="2"/>
  <c r="U28" i="2"/>
  <c r="U27" i="2" s="1"/>
  <c r="Q29" i="2" l="1"/>
  <c r="S73" i="2"/>
  <c r="T73" i="2"/>
  <c r="U73" i="2"/>
  <c r="U72" i="2" s="1"/>
  <c r="W115" i="2" l="1"/>
  <c r="X66" i="2"/>
  <c r="T91" i="2" l="1"/>
  <c r="S91" i="2"/>
  <c r="V97" i="2"/>
  <c r="V96" i="2" s="1"/>
  <c r="V95" i="2" s="1"/>
  <c r="U97" i="2"/>
  <c r="U96" i="2" s="1"/>
  <c r="U95" i="2" s="1"/>
  <c r="T97" i="2"/>
  <c r="T96" i="2" s="1"/>
  <c r="T95" i="2" s="1"/>
  <c r="S97" i="2"/>
  <c r="S96" i="2" s="1"/>
  <c r="S95" i="2" s="1"/>
  <c r="R97" i="2"/>
  <c r="R96" i="2" s="1"/>
  <c r="R95" i="2" s="1"/>
  <c r="V84" i="2"/>
  <c r="U84" i="2"/>
  <c r="T84" i="2"/>
  <c r="S84" i="2"/>
  <c r="R84" i="2"/>
  <c r="V63" i="2"/>
  <c r="V62" i="2" s="1"/>
  <c r="U63" i="2"/>
  <c r="U62" i="2" s="1"/>
  <c r="U110" i="2" l="1"/>
  <c r="Q111" i="2" l="1"/>
  <c r="R122" i="2"/>
  <c r="S122" i="2"/>
  <c r="T122" i="2"/>
  <c r="U122" i="2"/>
  <c r="V122" i="2"/>
  <c r="R121" i="2"/>
  <c r="S121" i="2"/>
  <c r="T121" i="2"/>
  <c r="U121" i="2"/>
  <c r="V121" i="2"/>
  <c r="R120" i="2"/>
  <c r="S120" i="2"/>
  <c r="T120" i="2"/>
  <c r="U120" i="2"/>
  <c r="V120" i="2"/>
  <c r="R119" i="2"/>
  <c r="S119" i="2"/>
  <c r="T119" i="2"/>
  <c r="U119" i="2"/>
  <c r="V119" i="2"/>
  <c r="Q119" i="2"/>
  <c r="Q120" i="2"/>
  <c r="Q121" i="2"/>
  <c r="Q122" i="2"/>
  <c r="W66" i="2" l="1"/>
  <c r="R63" i="2"/>
  <c r="Q63" i="2"/>
  <c r="Q62" i="2" s="1"/>
  <c r="S64" i="2"/>
  <c r="T64" i="2"/>
  <c r="U64" i="2"/>
  <c r="V64" i="2"/>
  <c r="S65" i="2"/>
  <c r="T65" i="2"/>
  <c r="U65" i="2"/>
  <c r="V65" i="2"/>
  <c r="R64" i="2"/>
  <c r="R65" i="2"/>
  <c r="Q64" i="2"/>
  <c r="Q65" i="2"/>
  <c r="U44" i="2"/>
  <c r="Q49" i="2"/>
  <c r="W51" i="2"/>
  <c r="X64" i="2" l="1"/>
  <c r="Q44" i="2"/>
  <c r="W49" i="2"/>
  <c r="X65" i="2"/>
  <c r="W64" i="2"/>
  <c r="R62" i="2"/>
  <c r="X62" i="2" s="1"/>
  <c r="X63" i="2"/>
  <c r="W65" i="2"/>
  <c r="V114" i="2"/>
  <c r="U114" i="2"/>
  <c r="T114" i="2"/>
  <c r="S114" i="2"/>
  <c r="R114" i="2"/>
  <c r="Q114" i="2"/>
  <c r="S83" i="2"/>
  <c r="V83" i="2"/>
  <c r="U83" i="2"/>
  <c r="T83" i="2"/>
  <c r="R83" i="2"/>
  <c r="Q84" i="2"/>
  <c r="V88" i="2"/>
  <c r="V87" i="2" s="1"/>
  <c r="V86" i="2" s="1"/>
  <c r="U88" i="2"/>
  <c r="U87" i="2" s="1"/>
  <c r="T88" i="2"/>
  <c r="T87" i="2" s="1"/>
  <c r="T86" i="2" s="1"/>
  <c r="T70" i="2" s="1"/>
  <c r="S88" i="2"/>
  <c r="S87" i="2" s="1"/>
  <c r="S86" i="2" s="1"/>
  <c r="S70" i="2" s="1"/>
  <c r="R88" i="2"/>
  <c r="R87" i="2" s="1"/>
  <c r="R86" i="2" s="1"/>
  <c r="Q88" i="2"/>
  <c r="Q87" i="2" s="1"/>
  <c r="Q86" i="2" s="1"/>
  <c r="W85" i="2"/>
  <c r="W38" i="2"/>
  <c r="V37" i="2"/>
  <c r="V36" i="2" s="1"/>
  <c r="V35" i="2" s="1"/>
  <c r="U37" i="2"/>
  <c r="U36" i="2" s="1"/>
  <c r="U35" i="2" s="1"/>
  <c r="T37" i="2"/>
  <c r="T36" i="2" s="1"/>
  <c r="T35" i="2" s="1"/>
  <c r="S37" i="2"/>
  <c r="S36" i="2" s="1"/>
  <c r="S35" i="2" s="1"/>
  <c r="R37" i="2"/>
  <c r="R36" i="2" s="1"/>
  <c r="R35" i="2" s="1"/>
  <c r="Q37" i="2"/>
  <c r="Q36" i="2" s="1"/>
  <c r="Q35" i="2" s="1"/>
  <c r="W114" i="2" l="1"/>
  <c r="W35" i="2"/>
  <c r="U86" i="2"/>
  <c r="W86" i="2" s="1"/>
  <c r="W87" i="2"/>
  <c r="W88" i="2"/>
  <c r="W36" i="2"/>
  <c r="W37" i="2"/>
  <c r="T90" i="2"/>
  <c r="S90" i="2"/>
  <c r="V107" i="2"/>
  <c r="V106" i="2" s="1"/>
  <c r="V105" i="2" s="1"/>
  <c r="V104" i="2" s="1"/>
  <c r="U107" i="2"/>
  <c r="T107" i="2"/>
  <c r="T106" i="2" s="1"/>
  <c r="T105" i="2" s="1"/>
  <c r="T104" i="2" s="1"/>
  <c r="S107" i="2"/>
  <c r="S106" i="2" s="1"/>
  <c r="S105" i="2" s="1"/>
  <c r="S104" i="2" s="1"/>
  <c r="R107" i="2"/>
  <c r="R106" i="2" s="1"/>
  <c r="R105" i="2" s="1"/>
  <c r="R104" i="2" s="1"/>
  <c r="X82" i="2"/>
  <c r="X30" i="2"/>
  <c r="W108" i="2"/>
  <c r="W98" i="2"/>
  <c r="W56" i="2"/>
  <c r="W42" i="2"/>
  <c r="V25" i="2"/>
  <c r="V24" i="2" s="1"/>
  <c r="V23" i="2" s="1"/>
  <c r="U25" i="2"/>
  <c r="T25" i="2"/>
  <c r="T24" i="2" s="1"/>
  <c r="T23" i="2" s="1"/>
  <c r="S25" i="2"/>
  <c r="S24" i="2" s="1"/>
  <c r="S23" i="2" s="1"/>
  <c r="R25" i="2"/>
  <c r="R24" i="2" s="1"/>
  <c r="R23" i="2" s="1"/>
  <c r="V29" i="2"/>
  <c r="U29" i="2"/>
  <c r="V31" i="2"/>
  <c r="U31" i="2"/>
  <c r="T31" i="2"/>
  <c r="S31" i="2"/>
  <c r="R31" i="2"/>
  <c r="V41" i="2"/>
  <c r="V40" i="2" s="1"/>
  <c r="V39" i="2" s="1"/>
  <c r="U41" i="2"/>
  <c r="T41" i="2"/>
  <c r="T40" i="2" s="1"/>
  <c r="T39" i="2" s="1"/>
  <c r="S41" i="2"/>
  <c r="S40" i="2" s="1"/>
  <c r="S39" i="2" s="1"/>
  <c r="R41" i="2"/>
  <c r="R40" i="2" s="1"/>
  <c r="R39" i="2" s="1"/>
  <c r="V45" i="2"/>
  <c r="U45" i="2"/>
  <c r="T45" i="2"/>
  <c r="T44" i="2" s="1"/>
  <c r="T43" i="2" s="1"/>
  <c r="S45" i="2"/>
  <c r="S44" i="2" s="1"/>
  <c r="S43" i="2" s="1"/>
  <c r="R45" i="2"/>
  <c r="R47" i="2"/>
  <c r="V47" i="2"/>
  <c r="U47" i="2"/>
  <c r="V55" i="2"/>
  <c r="V54" i="2" s="1"/>
  <c r="V53" i="2" s="1"/>
  <c r="V52" i="2" s="1"/>
  <c r="U55" i="2"/>
  <c r="U54" i="2" s="1"/>
  <c r="U53" i="2" s="1"/>
  <c r="T55" i="2"/>
  <c r="T54" i="2" s="1"/>
  <c r="T53" i="2" s="1"/>
  <c r="T52" i="2" s="1"/>
  <c r="S55" i="2"/>
  <c r="S54" i="2" s="1"/>
  <c r="S53" i="2" s="1"/>
  <c r="S52" i="2" s="1"/>
  <c r="R55" i="2"/>
  <c r="R54" i="2" s="1"/>
  <c r="R53" i="2" s="1"/>
  <c r="R52" i="2" s="1"/>
  <c r="T59" i="2"/>
  <c r="T58" i="2" s="1"/>
  <c r="T57" i="2" s="1"/>
  <c r="S59" i="2"/>
  <c r="S58" i="2" s="1"/>
  <c r="S57" i="2" s="1"/>
  <c r="R59" i="2"/>
  <c r="R58" i="2" s="1"/>
  <c r="R57" i="2" s="1"/>
  <c r="V60" i="2"/>
  <c r="V59" i="2" s="1"/>
  <c r="V58" i="2" s="1"/>
  <c r="V57" i="2" s="1"/>
  <c r="U60" i="2"/>
  <c r="U59" i="2" s="1"/>
  <c r="U58" i="2" s="1"/>
  <c r="V68" i="2"/>
  <c r="U68" i="2"/>
  <c r="U67" i="2" s="1"/>
  <c r="V73" i="2"/>
  <c r="V81" i="2"/>
  <c r="U81" i="2"/>
  <c r="U80" i="2" s="1"/>
  <c r="V93" i="2"/>
  <c r="V92" i="2" s="1"/>
  <c r="U93" i="2"/>
  <c r="V102" i="2"/>
  <c r="V101" i="2" s="1"/>
  <c r="V100" i="2" s="1"/>
  <c r="U102" i="2"/>
  <c r="V112" i="2"/>
  <c r="U112" i="2"/>
  <c r="U111" i="2" s="1"/>
  <c r="W111" i="2" s="1"/>
  <c r="V116" i="2"/>
  <c r="U116" i="2"/>
  <c r="T116" i="2"/>
  <c r="S116" i="2"/>
  <c r="R116" i="2"/>
  <c r="T124" i="2" l="1"/>
  <c r="S21" i="2"/>
  <c r="V91" i="2"/>
  <c r="V90" i="2" s="1"/>
  <c r="T21" i="2"/>
  <c r="S124" i="2"/>
  <c r="V111" i="2"/>
  <c r="V110" i="2" s="1"/>
  <c r="V109" i="2" s="1"/>
  <c r="R44" i="2"/>
  <c r="R43" i="2" s="1"/>
  <c r="R22" i="2" s="1"/>
  <c r="V44" i="2"/>
  <c r="V22" i="2"/>
  <c r="U92" i="2"/>
  <c r="U91" i="2" s="1"/>
  <c r="V80" i="2"/>
  <c r="V67" i="2"/>
  <c r="U57" i="2"/>
  <c r="U24" i="2"/>
  <c r="U52" i="2"/>
  <c r="U101" i="2"/>
  <c r="V99" i="2"/>
  <c r="U40" i="2"/>
  <c r="U106" i="2"/>
  <c r="W74" i="2"/>
  <c r="W89" i="2"/>
  <c r="W69" i="2"/>
  <c r="V71" i="2" l="1"/>
  <c r="V70" i="2" s="1"/>
  <c r="V124" i="2" s="1"/>
  <c r="U105" i="2"/>
  <c r="U23" i="2"/>
  <c r="U43" i="2"/>
  <c r="U99" i="2"/>
  <c r="U100" i="2"/>
  <c r="U39" i="2"/>
  <c r="U71" i="2"/>
  <c r="U70" i="2" s="1"/>
  <c r="W48" i="2"/>
  <c r="U22" i="2" l="1"/>
  <c r="V21" i="2"/>
  <c r="U109" i="2"/>
  <c r="U90" i="2"/>
  <c r="U104" i="2"/>
  <c r="W113" i="2"/>
  <c r="W103" i="2"/>
  <c r="W61" i="2"/>
  <c r="W32" i="2"/>
  <c r="R73" i="2"/>
  <c r="U21" i="2" l="1"/>
  <c r="W76" i="2"/>
  <c r="U124" i="2"/>
  <c r="W50" i="2" l="1"/>
  <c r="W46" i="2"/>
  <c r="W75" i="2" l="1"/>
  <c r="W30" i="2"/>
  <c r="W26" i="2"/>
  <c r="R93" i="2" l="1"/>
  <c r="R92" i="2" s="1"/>
  <c r="W94" i="2"/>
  <c r="R81" i="2"/>
  <c r="X81" i="2" s="1"/>
  <c r="R91" i="2" l="1"/>
  <c r="R90" i="2" s="1"/>
  <c r="Q81" i="2"/>
  <c r="W81" i="2" s="1"/>
  <c r="W82" i="2"/>
  <c r="Q83" i="2"/>
  <c r="W84" i="2"/>
  <c r="Q93" i="2"/>
  <c r="Q73" i="2"/>
  <c r="W73" i="2" l="1"/>
  <c r="W83" i="2"/>
  <c r="Q92" i="2"/>
  <c r="W93" i="2"/>
  <c r="Q25" i="2"/>
  <c r="Q24" i="2" l="1"/>
  <c r="W25" i="2"/>
  <c r="W72" i="2"/>
  <c r="W92" i="2"/>
  <c r="Q91" i="2"/>
  <c r="Q60" i="2"/>
  <c r="W60" i="2" s="1"/>
  <c r="W91" i="2" l="1"/>
  <c r="Q23" i="2"/>
  <c r="W23" i="2" s="1"/>
  <c r="W24" i="2"/>
  <c r="Q116" i="2"/>
  <c r="Q107" i="2"/>
  <c r="Q97" i="2"/>
  <c r="Q106" i="2" l="1"/>
  <c r="W107" i="2"/>
  <c r="Q96" i="2"/>
  <c r="W97" i="2"/>
  <c r="Q41" i="2"/>
  <c r="Q40" i="2" l="1"/>
  <c r="W41" i="2"/>
  <c r="Q95" i="2"/>
  <c r="W96" i="2"/>
  <c r="Q105" i="2"/>
  <c r="W106" i="2"/>
  <c r="Q55" i="2"/>
  <c r="W95" i="2" l="1"/>
  <c r="Q90" i="2"/>
  <c r="W90" i="2" s="1"/>
  <c r="Q54" i="2"/>
  <c r="W55" i="2"/>
  <c r="Q104" i="2"/>
  <c r="W104" i="2" s="1"/>
  <c r="W105" i="2"/>
  <c r="Q39" i="2"/>
  <c r="W39" i="2" s="1"/>
  <c r="W40" i="2"/>
  <c r="R29" i="2"/>
  <c r="X29" i="2" s="1"/>
  <c r="Q53" i="2" l="1"/>
  <c r="W54" i="2"/>
  <c r="R102" i="2"/>
  <c r="R101" i="2" s="1"/>
  <c r="Q52" i="2" l="1"/>
  <c r="W52" i="2" s="1"/>
  <c r="W53" i="2"/>
  <c r="R99" i="2"/>
  <c r="R100" i="2"/>
  <c r="W28" i="2" l="1"/>
  <c r="W27" i="2"/>
  <c r="R80" i="2" l="1"/>
  <c r="Q80" i="2"/>
  <c r="Q71" i="2" s="1"/>
  <c r="Q70" i="2" s="1"/>
  <c r="W80" i="2" l="1"/>
  <c r="R71" i="2"/>
  <c r="X80" i="2"/>
  <c r="R68" i="2"/>
  <c r="Q68" i="2"/>
  <c r="X71" i="2" l="1"/>
  <c r="R70" i="2"/>
  <c r="W70" i="2"/>
  <c r="W71" i="2"/>
  <c r="Q67" i="2"/>
  <c r="W67" i="2" s="1"/>
  <c r="W68" i="2"/>
  <c r="R67" i="2"/>
  <c r="Q31" i="2"/>
  <c r="W31" i="2" s="1"/>
  <c r="W63" i="2" l="1"/>
  <c r="W62" i="2"/>
  <c r="X27" i="2"/>
  <c r="Q102" i="2"/>
  <c r="Q45" i="2"/>
  <c r="W45" i="2" s="1"/>
  <c r="X70" i="2"/>
  <c r="R112" i="2"/>
  <c r="R111" i="2" s="1"/>
  <c r="R110" i="2" s="1"/>
  <c r="R109" i="2" s="1"/>
  <c r="R21" i="2" s="1"/>
  <c r="Q112" i="2"/>
  <c r="W112" i="2" s="1"/>
  <c r="R124" i="2" l="1"/>
  <c r="Q101" i="2"/>
  <c r="W101" i="2" s="1"/>
  <c r="W102" i="2"/>
  <c r="X22" i="2"/>
  <c r="X21" i="2"/>
  <c r="Q100" i="2" l="1"/>
  <c r="W100" i="2" s="1"/>
  <c r="Q99" i="2"/>
  <c r="W99" i="2" s="1"/>
  <c r="Q47" i="2"/>
  <c r="W47" i="2" s="1"/>
  <c r="Q59" i="2"/>
  <c r="Q58" i="2" l="1"/>
  <c r="W59" i="2"/>
  <c r="Q110" i="2"/>
  <c r="Q109" i="2" l="1"/>
  <c r="W110" i="2"/>
  <c r="Q43" i="2"/>
  <c r="Q22" i="2" s="1"/>
  <c r="W22" i="2" s="1"/>
  <c r="W44" i="2"/>
  <c r="Q57" i="2"/>
  <c r="W57" i="2" s="1"/>
  <c r="W58" i="2"/>
  <c r="X124" i="2"/>
  <c r="Q21" i="2" l="1"/>
  <c r="W21" i="2" s="1"/>
  <c r="W109" i="2"/>
  <c r="Q124" i="2"/>
  <c r="W43" i="2"/>
  <c r="W29" i="2"/>
  <c r="W124" i="2" l="1"/>
  <c r="X28" i="2"/>
</calcChain>
</file>

<file path=xl/sharedStrings.xml><?xml version="1.0" encoding="utf-8"?>
<sst xmlns="http://schemas.openxmlformats.org/spreadsheetml/2006/main" count="260" uniqueCount="75">
  <si>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</si>
  <si>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</si>
  <si>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</si>
  <si>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</si>
  <si>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</si>
  <si>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</si>
  <si>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</si>
  <si>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</si>
  <si>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</si>
  <si>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</si>
  <si>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</si>
  <si>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</si>
  <si>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</si>
  <si>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</si>
  <si>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</si>
  <si>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</si>
  <si>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</si>
  <si>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</si>
  <si>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</si>
  <si>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</si>
  <si>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</si>
  <si>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</si>
  <si>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</si>
  <si>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</si>
  <si>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</si>
  <si>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</si>
  <si>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</si>
  <si>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</si>
  <si>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</si>
  <si>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</si>
  <si>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</si>
  <si>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</si>
  <si>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</si>
  <si>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</si>
  <si>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</si>
  <si>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</si>
  <si>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</si>
  <si>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</si>
  <si>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</si>
  <si>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</si>
  <si>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</si>
  <si>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</si>
  <si>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</si>
  <si>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</si>
  <si>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</si>
  <si>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</si>
  <si>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Е100000000</t>
  </si>
  <si>
    <t>Резервные фонды</t>
  </si>
  <si>
    <t>Резервные средства</t>
  </si>
  <si>
    <t>Муниципальная программа "Комфортная городская среда" на 2018-2024 годы</t>
  </si>
  <si>
    <t>Защита населения и территории от чрезвычайных ситуаций природного и техногенного характера, пожарной безопасности</t>
  </si>
  <si>
    <t>Функционирование  высшего должностного лица субъекта Российской Федерации и муниципального образования</t>
  </si>
  <si>
    <t>Муниципальная программа"Благоустройство и содержание территории Советского внутригородского района городского округа Самара" на 2021-2025 годы</t>
  </si>
  <si>
    <t>Е400000000</t>
  </si>
  <si>
    <t xml:space="preserve"> Профессиональная подготовка, переподготовка и повышение квалификации</t>
  </si>
  <si>
    <t>в том числе средства вышестоящих бюджетов</t>
  </si>
  <si>
    <t>Процент исполнения</t>
  </si>
  <si>
    <t>тыс. рублей</t>
  </si>
  <si>
    <t>Обеспечение проведение выборов и референдумов</t>
  </si>
  <si>
    <t>Специальные расходы</t>
  </si>
  <si>
    <t>Другие вопросы в  области жилищно-коммунального хозяйства</t>
  </si>
  <si>
    <t>01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</si>
  <si>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</si>
  <si>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</si>
  <si>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</si>
  <si>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</si>
  <si>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к Решению Совета депутатов Советского</t>
  </si>
  <si>
    <t>внутригородского района</t>
  </si>
  <si>
    <t>городского округа Самара</t>
  </si>
  <si>
    <t xml:space="preserve"> Расходы бюджета Советского внутригородского района городского округа Самара Самарской области по ведомственной структуре расходов бюджета Советского внутригородского района городского округа Самара Самарской области за 2023 год</t>
  </si>
  <si>
    <t>от "____"_______________ 2024 г. №______</t>
  </si>
  <si>
    <t>Утверждено на 2023 год с учетом изменений</t>
  </si>
  <si>
    <t>Исполнено за 2023 год</t>
  </si>
  <si>
    <t>Субсидии некоммерческим организациям (за исключением государственных ( муниципальных) учреждений, государственных корпораций ( компаний), публично-правовых компаний)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</si>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</sst>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  <numFmt numFmtId="170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3" fillId="0" borderId="2" xfId="1" applyFont="1" applyFill="1" applyBorder="1" applyAlignment="1" applyProtection="1">
      <protection hidden="1"/>
    </xf>
    <xf numFmtId="0" fontId="3" fillId="0" borderId="1" xfId="1" applyFont="1" applyFill="1" applyBorder="1" applyAlignment="1" applyProtection="1">
      <protection hidden="1"/>
    </xf>
    <xf numFmtId="0" fontId="3" fillId="0" borderId="3" xfId="1" applyFont="1" applyFill="1" applyBorder="1" applyAlignment="1" applyProtection="1">
      <protection hidden="1"/>
    </xf>
    <xf numFmtId="0" fontId="3" fillId="0" borderId="5" xfId="1" applyFont="1" applyFill="1" applyBorder="1" applyAlignment="1" applyProtection="1">
      <alignment horizontal="center" vertical="center" wrapText="1"/>
      <protection hidden="1"/>
    </xf>
    <xf numFmtId="0" fontId="3" fillId="0" borderId="4" xfId="1" applyFont="1" applyFill="1" applyBorder="1" applyAlignment="1" applyProtection="1">
      <alignment horizontal="center" vertical="center" wrapText="1"/>
      <protection hidden="1"/>
    </xf>
    <xf numFmtId="0" fontId="3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6" xfId="1" applyBorder="1" applyProtection="1"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Alignment="1" applyProtection="1"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7" xfId="1" applyFont="1" applyBorder="1" applyProtection="1"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7" xfId="1" applyFont="1" applyBorder="1" applyProtection="1"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wrapText="1"/>
    </xf>
    <xf numFmtId="0" fontId="11" fillId="0" borderId="0" xfId="1" applyFont="1" applyProtection="1">
      <protection hidden="1"/>
    </xf>
    <xf numFmtId="0" fontId="11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Protection="1">
      <protection hidden="1"/>
    </xf>
    <xf numFmtId="0" fontId="11" fillId="0" borderId="8" xfId="1" applyNumberFormat="1" applyFont="1" applyFill="1" applyBorder="1" applyAlignment="1" applyProtection="1">
      <alignment horizontal="center" vertical="center"/>
      <protection hidden="1"/>
    </xf>
    <xf numFmtId="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0" fillId="0" borderId="2" xfId="1" applyNumberFormat="1" applyFont="1" applyFill="1" applyBorder="1" applyAlignment="1" applyProtection="1">
      <alignment vertical="center" wrapText="1"/>
      <protection hidden="1"/>
    </xf>
    <xf numFmtId="167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vertical="top" wrapText="1"/>
      <protection hidden="1"/>
    </xf>
    <xf numFmtId="0" fontId="11" fillId="0" borderId="2" xfId="1" applyNumberFormat="1" applyFont="1" applyFill="1" applyBorder="1" applyAlignment="1" applyProtection="1">
      <alignment vertical="center" wrapText="1"/>
      <protection hidden="1"/>
    </xf>
    <xf numFmtId="167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0" fontId="11" fillId="0" borderId="2" xfId="1" applyNumberFormat="1" applyFont="1" applyFill="1" applyBorder="1" applyAlignment="1" applyProtection="1">
      <alignment vertical="top" wrapText="1"/>
      <protection hidden="1"/>
    </xf>
    <xf numFmtId="0" fontId="11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1" applyFont="1" applyFill="1" applyBorder="1" applyAlignment="1" applyProtection="1">
      <alignment vertical="top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vertical="center"/>
      <protection hidden="1"/>
    </xf>
    <xf numFmtId="165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70" fontId="10" fillId="0" borderId="1" xfId="1" applyNumberFormat="1" applyFont="1" applyBorder="1" applyAlignment="1">
      <alignment horizontal="center" vertical="center"/>
    </xf>
    <xf numFmtId="165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70" fontId="11" fillId="0" borderId="1" xfId="1" applyNumberFormat="1" applyFont="1" applyBorder="1" applyAlignment="1">
      <alignment horizontal="center" vertical="center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170" fontId="11" fillId="0" borderId="1" xfId="1" applyNumberFormat="1" applyFont="1" applyBorder="1" applyAlignment="1" applyProtection="1">
      <alignment horizontal="center" vertical="center"/>
      <protection hidden="1"/>
    </xf>
    <xf numFmtId="164" fontId="11" fillId="0" borderId="1" xfId="1" applyNumberFormat="1" applyFont="1" applyBorder="1" applyAlignment="1" applyProtection="1">
      <alignment horizontal="center" vertical="center"/>
      <protection hidden="1"/>
    </xf>
    <xf numFmtId="165" fontId="11" fillId="2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170" fontId="11" fillId="0" borderId="2" xfId="1" applyNumberFormat="1" applyFont="1" applyBorder="1" applyAlignment="1" applyProtection="1">
      <alignment horizontal="center" vertical="center"/>
      <protection hidden="1"/>
    </xf>
    <xf numFmtId="170" fontId="11" fillId="0" borderId="2" xfId="1" applyNumberFormat="1" applyFont="1" applyBorder="1" applyAlignment="1">
      <alignment horizontal="center" vertical="center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11" fillId="3" borderId="2" xfId="1" applyNumberFormat="1" applyFont="1" applyFill="1" applyBorder="1" applyAlignment="1" applyProtection="1">
      <alignment horizontal="center" vertical="center" wrapText="1"/>
      <protection hidden="1"/>
    </xf>
    <xf numFmtId="170" fontId="11" fillId="3" borderId="1" xfId="1" applyNumberFormat="1" applyFont="1" applyFill="1" applyBorder="1" applyAlignment="1">
      <alignment horizontal="center" vertical="center"/>
    </xf>
    <xf numFmtId="170" fontId="11" fillId="3" borderId="1" xfId="1" applyNumberFormat="1" applyFont="1" applyFill="1" applyBorder="1" applyAlignment="1" applyProtection="1">
      <alignment horizontal="center" vertical="center"/>
      <protection hidden="1"/>
    </xf>
    <xf numFmtId="165" fontId="11" fillId="3" borderId="4" xfId="1" applyNumberFormat="1" applyFont="1" applyFill="1" applyBorder="1" applyAlignment="1" applyProtection="1">
      <alignment horizontal="center" vertical="center" wrapText="1"/>
      <protection hidden="1"/>
    </xf>
    <xf numFmtId="2" fontId="10" fillId="3" borderId="0" xfId="1" applyNumberFormat="1" applyFont="1" applyFill="1" applyAlignment="1" applyProtection="1">
      <alignment horizontal="center" vertical="center" wrapText="1"/>
      <protection hidden="1"/>
    </xf>
    <xf numFmtId="166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2" borderId="2" xfId="1" applyNumberFormat="1" applyFont="1" applyFill="1" applyBorder="1" applyAlignment="1" applyProtection="1">
      <alignment horizontal="center" vertical="center" wrapText="1"/>
      <protection hidden="1"/>
    </xf>
    <xf numFmtId="170" fontId="11" fillId="2" borderId="1" xfId="1" applyNumberFormat="1" applyFont="1" applyFill="1" applyBorder="1" applyAlignment="1" applyProtection="1">
      <alignment horizontal="center" vertical="center"/>
      <protection hidden="1"/>
    </xf>
    <xf numFmtId="170" fontId="11" fillId="2" borderId="1" xfId="1" applyNumberFormat="1" applyFont="1" applyFill="1" applyBorder="1" applyAlignment="1">
      <alignment horizontal="center" vertical="center"/>
    </xf>
    <xf numFmtId="166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1" xfId="1" applyFont="1" applyFill="1" applyBorder="1" applyAlignment="1" applyProtection="1">
      <alignment horizontal="center" vertical="center"/>
      <protection hidden="1"/>
    </xf>
    <xf numFmtId="164" fontId="11" fillId="2" borderId="1" xfId="1" applyNumberFormat="1" applyFont="1" applyFill="1" applyBorder="1" applyAlignment="1" applyProtection="1">
      <alignment horizontal="center" vertical="center"/>
      <protection hidden="1"/>
    </xf>
    <xf numFmtId="170" fontId="11" fillId="2" borderId="2" xfId="1" applyNumberFormat="1" applyFont="1" applyFill="1" applyBorder="1" applyAlignment="1" applyProtection="1">
      <alignment horizontal="center" vertical="center"/>
      <protection hidden="1"/>
    </xf>
    <xf numFmtId="170" fontId="11" fillId="2" borderId="2" xfId="1" applyNumberFormat="1" applyFont="1" applyFill="1" applyBorder="1" applyAlignment="1">
      <alignment horizontal="center" vertical="center"/>
    </xf>
    <xf numFmtId="165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170" fontId="10" fillId="2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170" fontId="11" fillId="2" borderId="2" xfId="1" applyNumberFormat="1" applyFont="1" applyFill="1" applyBorder="1" applyAlignment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/>
      <protection hidden="1"/>
    </xf>
    <xf numFmtId="0" fontId="11" fillId="3" borderId="11" xfId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 applyProtection="1">
      <alignment horizontal="left" vertical="top" wrapText="1"/>
      <protection hidden="1"/>
    </xf>
    <xf numFmtId="0" fontId="11" fillId="0" borderId="8" xfId="1" applyFont="1" applyFill="1" applyBorder="1" applyAlignment="1" applyProtection="1">
      <protection hidden="1"/>
    </xf>
    <xf numFmtId="0" fontId="11" fillId="0" borderId="13" xfId="1" applyFont="1" applyFill="1" applyBorder="1" applyAlignment="1" applyProtection="1">
      <protection hidden="1"/>
    </xf>
    <xf numFmtId="0" fontId="11" fillId="0" borderId="13" xfId="1" applyFont="1" applyFill="1" applyBorder="1" applyAlignment="1" applyProtection="1">
      <alignment horizontal="center" vertical="center"/>
      <protection hidden="1"/>
    </xf>
    <xf numFmtId="0" fontId="11" fillId="0" borderId="1" xfId="1" applyFont="1" applyFill="1" applyBorder="1" applyAlignment="1" applyProtection="1">
      <alignment vertical="top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vertical="top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 applyProtection="1">
      <protection hidden="1"/>
    </xf>
    <xf numFmtId="49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10" fillId="2" borderId="8" xfId="1" applyNumberFormat="1" applyFont="1" applyFill="1" applyBorder="1" applyAlignment="1" applyProtection="1">
      <alignment horizontal="center" vertical="center" wrapText="1"/>
      <protection hidden="1"/>
    </xf>
    <xf numFmtId="170" fontId="10" fillId="2" borderId="8" xfId="1" applyNumberFormat="1" applyFont="1" applyFill="1" applyBorder="1" applyAlignment="1">
      <alignment horizontal="center" vertical="center"/>
    </xf>
    <xf numFmtId="4" fontId="11" fillId="0" borderId="0" xfId="1" applyNumberFormat="1" applyFont="1"/>
    <xf numFmtId="4" fontId="1" fillId="0" borderId="0" xfId="1" applyNumberFormat="1"/>
    <xf numFmtId="0" fontId="1" fillId="2" borderId="0" xfId="1" applyFill="1"/>
    <xf numFmtId="170" fontId="11" fillId="0" borderId="1" xfId="1" applyNumberFormat="1" applyFont="1" applyFill="1" applyBorder="1" applyAlignment="1">
      <alignment horizontal="center" vertical="center" wrapText="1"/>
    </xf>
    <xf numFmtId="0" fontId="14" fillId="0" borderId="0" xfId="1" applyFont="1" applyFill="1" applyProtection="1">
      <protection hidden="1"/>
    </xf>
    <xf numFmtId="0" fontId="14" fillId="0" borderId="0" xfId="1" applyNumberFormat="1" applyFont="1" applyFill="1" applyAlignment="1" applyProtection="1">
      <protection hidden="1"/>
    </xf>
    <xf numFmtId="0" fontId="15" fillId="0" borderId="0" xfId="1" applyFont="1" applyAlignment="1">
      <alignment horizontal="right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Font="1" applyBorder="1" applyAlignment="1" applyProtection="1">
      <alignment horizontal="center" vertical="center"/>
      <protection hidden="1"/>
    </xf>
    <xf numFmtId="0" fontId="15" fillId="0" borderId="0" xfId="1" applyFont="1" applyAlignment="1">
      <alignment horizontal="right"/>
    </xf>
    <xf numFmtId="0" fontId="11" fillId="0" borderId="12" xfId="1" applyNumberFormat="1" applyFont="1" applyFill="1" applyBorder="1" applyAlignment="1" applyProtection="1">
      <alignment horizontal="center" wrapText="1"/>
      <protection hidden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2" fillId="0" borderId="0" xfId="1" applyFont="1" applyFill="1" applyAlignment="1" applyProtection="1">
      <alignment horizontal="center"/>
      <protection hidden="1"/>
    </xf>
    <xf numFmtId="0" fontId="13" fillId="0" borderId="0" xfId="1" applyFont="1" applyFill="1" applyAlignment="1" applyProtection="1">
      <alignment horizontal="center"/>
      <protection hidden="1"/>
    </xf>
    <xf numFmtId="0" fontId="11" fillId="0" borderId="2" xfId="1" applyFont="1" applyBorder="1" applyAlignment="1" applyProtection="1">
      <alignment horizontal="center" wrapText="1"/>
      <protection hidden="1"/>
    </xf>
    <xf numFmtId="0" fontId="11" fillId="0" borderId="3" xfId="1" applyFont="1" applyBorder="1" applyAlignment="1" applyProtection="1">
      <alignment horizontal="center" wrapText="1"/>
      <protection hidden="1"/>
    </xf>
    <xf numFmtId="167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2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3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3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Fill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7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704850</xdr:colOff>
      <xdr:row>0</xdr:row>
      <xdr:rowOff>0</xdr:rowOff>
    </xdr:from>
    <xdr:to>
      <xdr:col>23</xdr:col>
      <xdr:colOff>609099</xdr:colOff>
      <xdr:row>13</xdr:row>
      <xdr:rowOff>76200</xdr:rowOff>
    </xdr:to>
    <xdr:sp macro="" textlink="">
      <xdr:nvSpPr>
        <xdr:cNvPr id="2" name="TextBox 1"/>
        <xdr:cNvSpPr txBox="1">
          <a:spLocks noChangeArrowheads="1"/>
        </xdr:cNvSpPr>
      </xdr:nvSpPr>
      <xdr:spPr bwMode="auto">
        <a:xfrm>
          <a:off x="5276850" y="0"/>
          <a:ext cx="3609474" cy="1285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Приложение 3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 Решению  Совета депутатов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Советского внутригородского района городского округа Самара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от « ___»______________2024 г. № _____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5"/>
  <sheetViews>
    <sheetView showGridLines="0" tabSelected="1" topLeftCell="J9" workbookViewId="0">
      <selection activeCell="Z14" sqref="Z14"/>
    </sheetView>
  </sheetViews>
  <sheetFormatPr defaultColWidth="9.140625" defaultRowHeight="12.75" x14ac:dyDescent="0.2"/>
  <cols>
    <col min="1" max="9" width="0" style="1" hidden="1" customWidth="1"/>
    <col min="10" max="10" width="37.28515625" style="1" customWidth="1"/>
    <col min="11" max="11" width="5.140625" style="1" customWidth="1"/>
    <col min="12" max="12" width="5.7109375" style="1" customWidth="1"/>
    <col min="13" max="13" width="5.140625" style="1" customWidth="1"/>
    <col min="14" max="14" width="11.140625" style="1" customWidth="1"/>
    <col min="15" max="15" width="4.140625" style="1" customWidth="1"/>
    <col min="16" max="16" width="0" style="1" hidden="1" customWidth="1"/>
    <col min="17" max="17" width="11.42578125" style="1" customWidth="1"/>
    <col min="18" max="18" width="11.140625" style="1" customWidth="1"/>
    <col min="19" max="20" width="0" style="1" hidden="1" customWidth="1"/>
    <col min="21" max="21" width="9" style="1" customWidth="1"/>
    <col min="22" max="22" width="9.140625" style="1" customWidth="1"/>
    <col min="23" max="23" width="14.85546875" style="1" customWidth="1"/>
    <col min="24" max="256" width="9.140625" style="1" customWidth="1"/>
    <col min="257" max="16384" width="9.140625" style="1"/>
  </cols>
  <sheetData>
    <row r="1" spans="1:24" ht="15" hidden="1" customHeight="1" x14ac:dyDescent="0.25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7"/>
      <c r="M1" s="17"/>
      <c r="N1" s="21"/>
      <c r="O1" s="15"/>
      <c r="P1" s="15"/>
      <c r="Q1" s="15"/>
      <c r="R1" s="15"/>
      <c r="S1" s="2"/>
      <c r="T1" s="2"/>
      <c r="U1" s="2"/>
    </row>
    <row r="2" spans="1:24" ht="15" hidden="1" customHeight="1" x14ac:dyDescent="0.25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7"/>
      <c r="M2" s="17"/>
      <c r="N2" s="15"/>
      <c r="O2" s="15"/>
      <c r="P2" s="15"/>
      <c r="Q2" s="15"/>
      <c r="R2" s="15"/>
      <c r="S2" s="2"/>
      <c r="T2" s="2"/>
      <c r="U2" s="2"/>
    </row>
    <row r="3" spans="1:24" ht="15" hidden="1" customHeight="1" x14ac:dyDescent="0.25">
      <c r="A3" s="2"/>
      <c r="B3" s="18"/>
      <c r="C3" s="18"/>
      <c r="D3" s="18"/>
      <c r="E3" s="18"/>
      <c r="F3" s="18"/>
      <c r="G3" s="18"/>
      <c r="H3" s="18"/>
      <c r="I3" s="18"/>
      <c r="J3" s="18"/>
      <c r="K3" s="18"/>
      <c r="L3" s="17"/>
      <c r="M3" s="17"/>
      <c r="N3" s="15"/>
      <c r="O3" s="15"/>
      <c r="P3" s="15"/>
      <c r="Q3" s="15"/>
      <c r="R3" s="15"/>
      <c r="S3" s="2"/>
      <c r="T3" s="2"/>
      <c r="U3" s="2"/>
    </row>
    <row r="4" spans="1:24" ht="15" hidden="1" customHeight="1" x14ac:dyDescent="0.25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  <c r="L4" s="17"/>
      <c r="M4" s="17"/>
      <c r="N4" s="15"/>
      <c r="O4" s="15"/>
      <c r="P4" s="15"/>
      <c r="Q4" s="15"/>
      <c r="R4" s="15"/>
      <c r="S4" s="2"/>
      <c r="T4" s="2"/>
      <c r="U4" s="2"/>
    </row>
    <row r="5" spans="1:24" ht="15" hidden="1" customHeight="1" x14ac:dyDescent="0.25">
      <c r="A5" s="2"/>
      <c r="B5" s="18"/>
      <c r="C5" s="18"/>
      <c r="D5" s="18"/>
      <c r="E5" s="18"/>
      <c r="F5" s="18"/>
      <c r="G5" s="18"/>
      <c r="H5" s="18"/>
      <c r="I5" s="18"/>
      <c r="J5" s="18"/>
      <c r="K5" s="18"/>
      <c r="L5" s="17"/>
      <c r="M5" s="17"/>
      <c r="N5" s="15"/>
      <c r="O5" s="15"/>
      <c r="P5" s="15"/>
      <c r="Q5" s="15"/>
      <c r="R5" s="15"/>
      <c r="S5" s="2"/>
      <c r="T5" s="2"/>
      <c r="U5" s="2"/>
    </row>
    <row r="6" spans="1:24" ht="12.75" hidden="1" customHeight="1" x14ac:dyDescent="0.25">
      <c r="A6" s="2"/>
      <c r="B6" s="18"/>
      <c r="C6" s="18"/>
      <c r="D6" s="18"/>
      <c r="E6" s="18"/>
      <c r="F6" s="18"/>
      <c r="G6" s="18"/>
      <c r="H6" s="18"/>
      <c r="I6" s="18"/>
      <c r="J6" s="18"/>
      <c r="K6" s="18"/>
      <c r="L6" s="17"/>
      <c r="M6" s="17"/>
      <c r="N6" s="15"/>
      <c r="O6" s="15"/>
      <c r="P6" s="15"/>
      <c r="Q6" s="15"/>
      <c r="R6" s="15"/>
      <c r="S6" s="2"/>
      <c r="T6" s="2"/>
      <c r="U6" s="2"/>
    </row>
    <row r="7" spans="1:24" ht="3.75" hidden="1" customHeight="1" x14ac:dyDescent="0.25">
      <c r="A7" s="2"/>
      <c r="B7" s="18"/>
      <c r="C7" s="18"/>
      <c r="D7" s="18"/>
      <c r="E7" s="18"/>
      <c r="F7" s="18"/>
      <c r="G7" s="18"/>
      <c r="H7" s="18"/>
      <c r="I7" s="18"/>
      <c r="J7" s="160"/>
      <c r="K7" s="161"/>
      <c r="L7" s="161"/>
      <c r="M7" s="161"/>
      <c r="N7" s="161"/>
      <c r="O7" s="161"/>
      <c r="P7" s="161"/>
      <c r="Q7" s="161"/>
      <c r="R7" s="161"/>
      <c r="S7" s="2"/>
      <c r="T7" s="2"/>
      <c r="U7" s="2"/>
    </row>
    <row r="8" spans="1:24" ht="20.25" hidden="1" customHeight="1" x14ac:dyDescent="0.3">
      <c r="A8" s="2"/>
      <c r="B8" s="18"/>
      <c r="C8" s="18"/>
      <c r="D8" s="18"/>
      <c r="E8" s="18"/>
      <c r="F8" s="18"/>
      <c r="G8" s="18"/>
      <c r="H8" s="18"/>
      <c r="I8" s="18"/>
      <c r="J8" s="148"/>
      <c r="K8" s="149"/>
      <c r="L8" s="149"/>
      <c r="M8" s="149"/>
      <c r="N8" s="149"/>
      <c r="O8" s="14"/>
      <c r="P8" s="14"/>
      <c r="Q8" s="14"/>
      <c r="R8" s="14"/>
      <c r="S8" s="2"/>
      <c r="T8" s="2"/>
      <c r="U8" s="2"/>
    </row>
    <row r="9" spans="1:24" ht="15" customHeight="1" x14ac:dyDescent="0.25">
      <c r="A9" s="2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7"/>
      <c r="M9" s="137"/>
      <c r="N9" s="21"/>
      <c r="O9" s="21"/>
      <c r="P9" s="21"/>
      <c r="Q9" s="21"/>
      <c r="R9" s="21"/>
      <c r="S9" s="2"/>
      <c r="T9" s="2"/>
      <c r="U9" s="2"/>
      <c r="W9" s="143" t="s">
        <v>74</v>
      </c>
      <c r="X9" s="143"/>
    </row>
    <row r="10" spans="1:24" ht="13.5" customHeight="1" x14ac:dyDescent="0.25">
      <c r="A10" s="2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7"/>
      <c r="M10" s="137"/>
      <c r="N10" s="21"/>
      <c r="O10" s="21"/>
      <c r="P10" s="21"/>
      <c r="Q10" s="21"/>
      <c r="R10" s="21"/>
      <c r="S10" s="2"/>
      <c r="T10" s="2"/>
      <c r="U10" s="2"/>
      <c r="W10"/>
      <c r="X10" s="138" t="s">
        <v>66</v>
      </c>
    </row>
    <row r="11" spans="1:24" ht="15" customHeight="1" x14ac:dyDescent="0.25">
      <c r="A11" s="2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7"/>
      <c r="M11" s="137"/>
      <c r="N11" s="21"/>
      <c r="O11" s="21"/>
      <c r="P11" s="21"/>
      <c r="Q11" s="21"/>
      <c r="R11" s="21"/>
      <c r="S11" s="2"/>
      <c r="T11" s="2"/>
      <c r="U11" s="2"/>
      <c r="W11"/>
      <c r="X11" s="138" t="s">
        <v>67</v>
      </c>
    </row>
    <row r="12" spans="1:24" ht="15" customHeight="1" x14ac:dyDescent="0.25">
      <c r="A12" s="2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7"/>
      <c r="M12" s="137"/>
      <c r="N12" s="21"/>
      <c r="O12" s="21"/>
      <c r="P12" s="21"/>
      <c r="Q12" s="21"/>
      <c r="R12" s="21"/>
      <c r="S12" s="2"/>
      <c r="T12" s="2"/>
      <c r="U12" s="2"/>
      <c r="W12"/>
      <c r="X12" s="138" t="s">
        <v>68</v>
      </c>
    </row>
    <row r="13" spans="1:24" ht="36.75" customHeight="1" x14ac:dyDescent="0.25">
      <c r="A13" s="2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7"/>
      <c r="M13" s="137"/>
      <c r="N13" s="21"/>
      <c r="O13" s="21"/>
      <c r="P13" s="21"/>
      <c r="Q13" s="21"/>
      <c r="R13" s="21"/>
      <c r="S13" s="2"/>
      <c r="T13" s="2"/>
      <c r="U13" s="2"/>
      <c r="W13"/>
      <c r="X13" s="138" t="s">
        <v>70</v>
      </c>
    </row>
    <row r="14" spans="1:24" ht="45" customHeight="1" x14ac:dyDescent="0.2">
      <c r="A14" s="2"/>
      <c r="B14" s="89"/>
      <c r="C14" s="89"/>
      <c r="D14" s="89"/>
      <c r="E14" s="89"/>
      <c r="F14" s="89"/>
      <c r="G14" s="89"/>
      <c r="H14" s="89"/>
      <c r="I14" s="89"/>
      <c r="J14" s="147" t="s">
        <v>69</v>
      </c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</row>
    <row r="15" spans="1:24" ht="15" customHeight="1" x14ac:dyDescent="0.2">
      <c r="A15" s="2"/>
      <c r="B15" s="89"/>
      <c r="C15" s="89"/>
      <c r="D15" s="89"/>
      <c r="E15" s="89"/>
      <c r="F15" s="89"/>
      <c r="G15" s="89"/>
      <c r="H15" s="89"/>
      <c r="I15" s="89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</row>
    <row r="16" spans="1:24" ht="29.25" hidden="1" customHeight="1" x14ac:dyDescent="0.2">
      <c r="A16" s="2"/>
      <c r="B16" s="16"/>
      <c r="C16" s="16"/>
      <c r="D16" s="16"/>
      <c r="E16" s="16"/>
      <c r="F16" s="16"/>
      <c r="G16" s="16"/>
      <c r="H16" s="16"/>
      <c r="I16" s="16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</row>
    <row r="17" spans="1:28" ht="15" customHeight="1" x14ac:dyDescent="0.2">
      <c r="A17" s="2"/>
      <c r="B17" s="16"/>
      <c r="C17" s="16"/>
      <c r="D17" s="16"/>
      <c r="E17" s="16"/>
      <c r="F17" s="16"/>
      <c r="G17" s="16"/>
      <c r="H17" s="16"/>
      <c r="I17" s="16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144" t="s">
        <v>57</v>
      </c>
      <c r="X17" s="144"/>
    </row>
    <row r="18" spans="1:28" ht="54" customHeight="1" x14ac:dyDescent="0.2">
      <c r="A18" s="2"/>
      <c r="B18" s="14"/>
      <c r="C18" s="14"/>
      <c r="D18" s="14"/>
      <c r="E18" s="14"/>
      <c r="F18" s="14"/>
      <c r="G18" s="14"/>
      <c r="H18" s="14"/>
      <c r="I18" s="163"/>
      <c r="J18" s="162" t="s">
        <v>38</v>
      </c>
      <c r="K18" s="162" t="s">
        <v>37</v>
      </c>
      <c r="L18" s="164" t="s">
        <v>36</v>
      </c>
      <c r="M18" s="165"/>
      <c r="N18" s="165"/>
      <c r="O18" s="165"/>
      <c r="P18" s="47"/>
      <c r="Q18" s="162" t="s">
        <v>71</v>
      </c>
      <c r="R18" s="162"/>
      <c r="S18" s="47"/>
      <c r="T18" s="47"/>
      <c r="U18" s="150" t="s">
        <v>72</v>
      </c>
      <c r="V18" s="151"/>
      <c r="W18" s="145" t="s">
        <v>56</v>
      </c>
      <c r="X18" s="146"/>
    </row>
    <row r="19" spans="1:28" ht="117.75" customHeight="1" x14ac:dyDescent="0.2">
      <c r="A19" s="2"/>
      <c r="B19" s="14"/>
      <c r="C19" s="14"/>
      <c r="D19" s="14"/>
      <c r="E19" s="14"/>
      <c r="F19" s="14"/>
      <c r="G19" s="14"/>
      <c r="H19" s="14"/>
      <c r="I19" s="163"/>
      <c r="J19" s="162"/>
      <c r="K19" s="162"/>
      <c r="L19" s="48" t="s">
        <v>35</v>
      </c>
      <c r="M19" s="49" t="s">
        <v>34</v>
      </c>
      <c r="N19" s="48" t="s">
        <v>33</v>
      </c>
      <c r="O19" s="49" t="s">
        <v>32</v>
      </c>
      <c r="P19" s="47"/>
      <c r="Q19" s="50" t="s">
        <v>31</v>
      </c>
      <c r="R19" s="50" t="s">
        <v>30</v>
      </c>
      <c r="S19" s="47"/>
      <c r="T19" s="47"/>
      <c r="U19" s="75" t="s">
        <v>31</v>
      </c>
      <c r="V19" s="46" t="s">
        <v>55</v>
      </c>
      <c r="W19" s="75" t="s">
        <v>31</v>
      </c>
      <c r="X19" s="46" t="s">
        <v>55</v>
      </c>
    </row>
    <row r="20" spans="1:28" ht="14.25" customHeight="1" x14ac:dyDescent="0.2">
      <c r="A20" s="2"/>
      <c r="B20" s="12" t="s">
        <v>29</v>
      </c>
      <c r="C20" s="13"/>
      <c r="D20" s="11"/>
      <c r="E20" s="11"/>
      <c r="F20" s="11"/>
      <c r="G20" s="11"/>
      <c r="H20" s="12"/>
      <c r="I20" s="11" t="s">
        <v>28</v>
      </c>
      <c r="J20" s="50">
        <v>1</v>
      </c>
      <c r="K20" s="52">
        <v>2</v>
      </c>
      <c r="L20" s="53">
        <v>3</v>
      </c>
      <c r="M20" s="53">
        <v>4</v>
      </c>
      <c r="N20" s="54">
        <v>5</v>
      </c>
      <c r="O20" s="55">
        <v>6</v>
      </c>
      <c r="P20" s="47"/>
      <c r="Q20" s="56">
        <v>7</v>
      </c>
      <c r="R20" s="56">
        <v>8</v>
      </c>
      <c r="S20" s="48"/>
      <c r="T20" s="48"/>
      <c r="U20" s="51"/>
      <c r="V20" s="57"/>
      <c r="W20" s="57"/>
      <c r="X20" s="57"/>
    </row>
    <row r="21" spans="1:28" ht="50.25" customHeight="1" x14ac:dyDescent="0.2">
      <c r="A21" s="10"/>
      <c r="B21" s="166">
        <v>944</v>
      </c>
      <c r="C21" s="166"/>
      <c r="D21" s="166"/>
      <c r="E21" s="166"/>
      <c r="F21" s="166"/>
      <c r="G21" s="166"/>
      <c r="H21" s="166"/>
      <c r="I21" s="167"/>
      <c r="J21" s="58" t="s">
        <v>27</v>
      </c>
      <c r="K21" s="59">
        <v>944</v>
      </c>
      <c r="L21" s="60" t="s">
        <v>4</v>
      </c>
      <c r="M21" s="60" t="s">
        <v>4</v>
      </c>
      <c r="N21" s="61" t="s">
        <v>4</v>
      </c>
      <c r="O21" s="62" t="s">
        <v>4</v>
      </c>
      <c r="P21" s="41">
        <v>138024.9</v>
      </c>
      <c r="Q21" s="76">
        <f t="shared" ref="Q21:V21" si="0">+Q22+Q52+Q57+Q62+Q70+Q90+Q99+Q104+Q109+Q119</f>
        <v>286141.5</v>
      </c>
      <c r="R21" s="76">
        <f t="shared" si="0"/>
        <v>21990.300000000003</v>
      </c>
      <c r="S21" s="76">
        <f t="shared" si="0"/>
        <v>0</v>
      </c>
      <c r="T21" s="76">
        <f t="shared" si="0"/>
        <v>0</v>
      </c>
      <c r="U21" s="76">
        <f t="shared" si="0"/>
        <v>272957.7</v>
      </c>
      <c r="V21" s="76">
        <f t="shared" si="0"/>
        <v>21955.9</v>
      </c>
      <c r="W21" s="77">
        <f>U21/Q21*100</f>
        <v>95.392559275742954</v>
      </c>
      <c r="X21" s="77">
        <f>V21/R21*100</f>
        <v>99.843567391076974</v>
      </c>
    </row>
    <row r="22" spans="1:28" ht="18" customHeight="1" x14ac:dyDescent="0.2">
      <c r="A22" s="10"/>
      <c r="B22" s="152">
        <v>100</v>
      </c>
      <c r="C22" s="152"/>
      <c r="D22" s="152"/>
      <c r="E22" s="152"/>
      <c r="F22" s="152"/>
      <c r="G22" s="152"/>
      <c r="H22" s="152"/>
      <c r="I22" s="153"/>
      <c r="J22" s="63" t="s">
        <v>26</v>
      </c>
      <c r="K22" s="59">
        <v>944</v>
      </c>
      <c r="L22" s="60">
        <v>1</v>
      </c>
      <c r="M22" s="60" t="s">
        <v>4</v>
      </c>
      <c r="N22" s="61" t="s">
        <v>4</v>
      </c>
      <c r="O22" s="62" t="s">
        <v>4</v>
      </c>
      <c r="P22" s="26">
        <v>73321.600000000006</v>
      </c>
      <c r="Q22" s="76">
        <f>+Q27+Q39+Q43+Q23+Q35</f>
        <v>158870.6</v>
      </c>
      <c r="R22" s="76">
        <f>+R27+R39+R43+R23+R35</f>
        <v>2454.8000000000002</v>
      </c>
      <c r="S22" s="158"/>
      <c r="T22" s="159"/>
      <c r="U22" s="76">
        <f>U23+U27+U35+U39+U43</f>
        <v>151669.30000000002</v>
      </c>
      <c r="V22" s="76">
        <f>+V27+V39+V43+V23</f>
        <v>2454.8000000000002</v>
      </c>
      <c r="W22" s="77">
        <f>U22/Q22*100</f>
        <v>95.467191538270782</v>
      </c>
      <c r="X22" s="77">
        <f t="shared" ref="X22:X82" si="1">V22/R22*100</f>
        <v>100</v>
      </c>
      <c r="Z22" s="132"/>
      <c r="AB22" s="133"/>
    </row>
    <row r="23" spans="1:28" ht="57" customHeight="1" x14ac:dyDescent="0.2">
      <c r="A23" s="10"/>
      <c r="B23" s="39"/>
      <c r="C23" s="39"/>
      <c r="D23" s="39"/>
      <c r="E23" s="39"/>
      <c r="F23" s="39"/>
      <c r="G23" s="39"/>
      <c r="H23" s="39"/>
      <c r="I23" s="40"/>
      <c r="J23" s="58" t="s">
        <v>51</v>
      </c>
      <c r="K23" s="59">
        <v>944</v>
      </c>
      <c r="L23" s="60">
        <v>1</v>
      </c>
      <c r="M23" s="60">
        <v>2</v>
      </c>
      <c r="N23" s="61"/>
      <c r="O23" s="62"/>
      <c r="P23" s="26"/>
      <c r="Q23" s="76">
        <f t="shared" ref="Q23:V25" si="2">+Q24</f>
        <v>3234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3219.3</v>
      </c>
      <c r="V23" s="76">
        <f t="shared" si="2"/>
        <v>0</v>
      </c>
      <c r="W23" s="77">
        <f t="shared" ref="W23:W98" si="3">U23/Q23*100</f>
        <v>99.545454545454547</v>
      </c>
      <c r="X23" s="77">
        <v>0</v>
      </c>
    </row>
    <row r="24" spans="1:28" ht="18" customHeight="1" x14ac:dyDescent="0.2">
      <c r="A24" s="10"/>
      <c r="B24" s="39"/>
      <c r="C24" s="39"/>
      <c r="D24" s="39"/>
      <c r="E24" s="39"/>
      <c r="F24" s="39"/>
      <c r="G24" s="39"/>
      <c r="H24" s="39"/>
      <c r="I24" s="40"/>
      <c r="J24" s="69" t="s">
        <v>5</v>
      </c>
      <c r="K24" s="65">
        <v>944</v>
      </c>
      <c r="L24" s="66">
        <v>1</v>
      </c>
      <c r="M24" s="66">
        <v>2</v>
      </c>
      <c r="N24" s="67" t="s">
        <v>1</v>
      </c>
      <c r="O24" s="68"/>
      <c r="P24" s="41"/>
      <c r="Q24" s="78">
        <f t="shared" si="2"/>
        <v>3234</v>
      </c>
      <c r="R24" s="78">
        <f t="shared" si="2"/>
        <v>0</v>
      </c>
      <c r="S24" s="78">
        <f t="shared" si="2"/>
        <v>0</v>
      </c>
      <c r="T24" s="78">
        <f t="shared" si="2"/>
        <v>0</v>
      </c>
      <c r="U24" s="78">
        <f t="shared" si="2"/>
        <v>3219.3</v>
      </c>
      <c r="V24" s="78">
        <f t="shared" si="2"/>
        <v>0</v>
      </c>
      <c r="W24" s="79">
        <f t="shared" si="3"/>
        <v>99.545454545454547</v>
      </c>
      <c r="X24" s="79">
        <v>0</v>
      </c>
    </row>
    <row r="25" spans="1:28" ht="84" customHeight="1" x14ac:dyDescent="0.2">
      <c r="A25" s="10"/>
      <c r="B25" s="39"/>
      <c r="C25" s="39"/>
      <c r="D25" s="39"/>
      <c r="E25" s="39"/>
      <c r="F25" s="39"/>
      <c r="G25" s="39"/>
      <c r="H25" s="39"/>
      <c r="I25" s="40"/>
      <c r="J25" s="64" t="s">
        <v>23</v>
      </c>
      <c r="K25" s="65">
        <v>944</v>
      </c>
      <c r="L25" s="66">
        <v>1</v>
      </c>
      <c r="M25" s="66">
        <v>2</v>
      </c>
      <c r="N25" s="67" t="s">
        <v>1</v>
      </c>
      <c r="O25" s="68">
        <v>100</v>
      </c>
      <c r="P25" s="41"/>
      <c r="Q25" s="78">
        <f t="shared" si="2"/>
        <v>3234</v>
      </c>
      <c r="R25" s="78">
        <f t="shared" si="2"/>
        <v>0</v>
      </c>
      <c r="S25" s="78">
        <f t="shared" si="2"/>
        <v>0</v>
      </c>
      <c r="T25" s="78">
        <f t="shared" si="2"/>
        <v>0</v>
      </c>
      <c r="U25" s="78">
        <f t="shared" si="2"/>
        <v>3219.3</v>
      </c>
      <c r="V25" s="78">
        <f t="shared" si="2"/>
        <v>0</v>
      </c>
      <c r="W25" s="79">
        <f t="shared" si="3"/>
        <v>99.545454545454547</v>
      </c>
      <c r="X25" s="79">
        <v>0</v>
      </c>
    </row>
    <row r="26" spans="1:28" ht="41.25" customHeight="1" x14ac:dyDescent="0.2">
      <c r="A26" s="10"/>
      <c r="B26" s="39"/>
      <c r="C26" s="39"/>
      <c r="D26" s="39"/>
      <c r="E26" s="39"/>
      <c r="F26" s="39"/>
      <c r="G26" s="39"/>
      <c r="H26" s="39"/>
      <c r="I26" s="40"/>
      <c r="J26" s="70" t="s">
        <v>22</v>
      </c>
      <c r="K26" s="65">
        <v>944</v>
      </c>
      <c r="L26" s="66">
        <v>1</v>
      </c>
      <c r="M26" s="66">
        <v>2</v>
      </c>
      <c r="N26" s="67" t="s">
        <v>1</v>
      </c>
      <c r="O26" s="68">
        <v>120</v>
      </c>
      <c r="P26" s="41"/>
      <c r="Q26" s="78">
        <v>3234</v>
      </c>
      <c r="R26" s="78">
        <v>0</v>
      </c>
      <c r="S26" s="80"/>
      <c r="T26" s="81"/>
      <c r="U26" s="78">
        <v>3219.3</v>
      </c>
      <c r="V26" s="79">
        <v>0</v>
      </c>
      <c r="W26" s="79">
        <f t="shared" si="3"/>
        <v>99.545454545454547</v>
      </c>
      <c r="X26" s="79">
        <v>0</v>
      </c>
    </row>
    <row r="27" spans="1:28" ht="76.5" customHeight="1" x14ac:dyDescent="0.2">
      <c r="A27" s="10"/>
      <c r="B27" s="152">
        <v>104</v>
      </c>
      <c r="C27" s="152"/>
      <c r="D27" s="152"/>
      <c r="E27" s="152"/>
      <c r="F27" s="152"/>
      <c r="G27" s="152"/>
      <c r="H27" s="152"/>
      <c r="I27" s="153"/>
      <c r="J27" s="58" t="s">
        <v>25</v>
      </c>
      <c r="K27" s="59">
        <v>944</v>
      </c>
      <c r="L27" s="60">
        <v>1</v>
      </c>
      <c r="M27" s="60">
        <v>4</v>
      </c>
      <c r="N27" s="61" t="s">
        <v>4</v>
      </c>
      <c r="O27" s="62" t="s">
        <v>4</v>
      </c>
      <c r="P27" s="26">
        <v>60947.6</v>
      </c>
      <c r="Q27" s="76">
        <f>+Q28</f>
        <v>83982.700000000012</v>
      </c>
      <c r="R27" s="76">
        <f t="shared" ref="R27:V27" si="4">+R28</f>
        <v>2454.8000000000002</v>
      </c>
      <c r="S27" s="76">
        <f t="shared" si="4"/>
        <v>0</v>
      </c>
      <c r="T27" s="76">
        <f t="shared" si="4"/>
        <v>0</v>
      </c>
      <c r="U27" s="76">
        <f t="shared" si="4"/>
        <v>83614.100000000006</v>
      </c>
      <c r="V27" s="76">
        <f t="shared" si="4"/>
        <v>2454.8000000000002</v>
      </c>
      <c r="W27" s="77">
        <f t="shared" si="3"/>
        <v>99.561100083707714</v>
      </c>
      <c r="X27" s="77">
        <f t="shared" si="1"/>
        <v>100</v>
      </c>
    </row>
    <row r="28" spans="1:28" ht="29.25" customHeight="1" x14ac:dyDescent="0.2">
      <c r="A28" s="10"/>
      <c r="B28" s="152" t="s">
        <v>1</v>
      </c>
      <c r="C28" s="152"/>
      <c r="D28" s="152"/>
      <c r="E28" s="152"/>
      <c r="F28" s="152"/>
      <c r="G28" s="152"/>
      <c r="H28" s="152"/>
      <c r="I28" s="153"/>
      <c r="J28" s="69" t="s">
        <v>5</v>
      </c>
      <c r="K28" s="65">
        <v>944</v>
      </c>
      <c r="L28" s="66">
        <v>1</v>
      </c>
      <c r="M28" s="66">
        <v>4</v>
      </c>
      <c r="N28" s="67" t="s">
        <v>1</v>
      </c>
      <c r="O28" s="68" t="s">
        <v>4</v>
      </c>
      <c r="P28" s="41">
        <v>60947.6</v>
      </c>
      <c r="Q28" s="78">
        <f>+Q30+Q32+Q33</f>
        <v>83982.700000000012</v>
      </c>
      <c r="R28" s="78">
        <f t="shared" ref="R28:V28" si="5">+R30+R32+R33</f>
        <v>2454.8000000000002</v>
      </c>
      <c r="S28" s="78">
        <f t="shared" si="5"/>
        <v>0</v>
      </c>
      <c r="T28" s="78">
        <f t="shared" si="5"/>
        <v>0</v>
      </c>
      <c r="U28" s="78">
        <f t="shared" si="5"/>
        <v>83614.100000000006</v>
      </c>
      <c r="V28" s="78">
        <f t="shared" si="5"/>
        <v>2454.8000000000002</v>
      </c>
      <c r="W28" s="79">
        <f t="shared" si="3"/>
        <v>99.561100083707714</v>
      </c>
      <c r="X28" s="79">
        <f t="shared" si="1"/>
        <v>100</v>
      </c>
    </row>
    <row r="29" spans="1:28" ht="77.25" customHeight="1" x14ac:dyDescent="0.2">
      <c r="A29" s="10"/>
      <c r="B29" s="152">
        <v>100</v>
      </c>
      <c r="C29" s="152"/>
      <c r="D29" s="152"/>
      <c r="E29" s="152"/>
      <c r="F29" s="152"/>
      <c r="G29" s="152"/>
      <c r="H29" s="152"/>
      <c r="I29" s="153"/>
      <c r="J29" s="64" t="s">
        <v>23</v>
      </c>
      <c r="K29" s="65">
        <v>944</v>
      </c>
      <c r="L29" s="66">
        <v>1</v>
      </c>
      <c r="M29" s="66">
        <v>4</v>
      </c>
      <c r="N29" s="67" t="s">
        <v>1</v>
      </c>
      <c r="O29" s="68">
        <v>100</v>
      </c>
      <c r="P29" s="41">
        <v>49241.599999999999</v>
      </c>
      <c r="Q29" s="78">
        <f>+Q30</f>
        <v>83529.100000000006</v>
      </c>
      <c r="R29" s="78">
        <f>+R30</f>
        <v>2454.8000000000002</v>
      </c>
      <c r="S29" s="158"/>
      <c r="T29" s="159"/>
      <c r="U29" s="78">
        <f t="shared" ref="U29:V29" si="6">+U30</f>
        <v>83298.600000000006</v>
      </c>
      <c r="V29" s="78">
        <f t="shared" si="6"/>
        <v>2454.8000000000002</v>
      </c>
      <c r="W29" s="79">
        <f t="shared" si="3"/>
        <v>99.724048265813948</v>
      </c>
      <c r="X29" s="79">
        <f t="shared" si="1"/>
        <v>100</v>
      </c>
    </row>
    <row r="30" spans="1:28" ht="42" customHeight="1" x14ac:dyDescent="0.2">
      <c r="A30" s="10"/>
      <c r="B30" s="152">
        <v>120</v>
      </c>
      <c r="C30" s="152"/>
      <c r="D30" s="152"/>
      <c r="E30" s="152"/>
      <c r="F30" s="152"/>
      <c r="G30" s="152"/>
      <c r="H30" s="152"/>
      <c r="I30" s="153"/>
      <c r="J30" s="70" t="s">
        <v>22</v>
      </c>
      <c r="K30" s="65">
        <v>944</v>
      </c>
      <c r="L30" s="66">
        <v>1</v>
      </c>
      <c r="M30" s="66">
        <v>4</v>
      </c>
      <c r="N30" s="67" t="s">
        <v>1</v>
      </c>
      <c r="O30" s="68">
        <v>120</v>
      </c>
      <c r="P30" s="41">
        <v>49241.599999999999</v>
      </c>
      <c r="Q30" s="78">
        <v>83529.100000000006</v>
      </c>
      <c r="R30" s="78">
        <v>2454.8000000000002</v>
      </c>
      <c r="S30" s="158"/>
      <c r="T30" s="159"/>
      <c r="U30" s="84">
        <v>83298.600000000006</v>
      </c>
      <c r="V30" s="79">
        <v>2454.8000000000002</v>
      </c>
      <c r="W30" s="79">
        <f t="shared" si="3"/>
        <v>99.724048265813948</v>
      </c>
      <c r="X30" s="79">
        <f t="shared" si="1"/>
        <v>100</v>
      </c>
    </row>
    <row r="31" spans="1:28" ht="48.75" customHeight="1" x14ac:dyDescent="0.2">
      <c r="A31" s="10"/>
      <c r="B31" s="152">
        <v>200</v>
      </c>
      <c r="C31" s="152"/>
      <c r="D31" s="152"/>
      <c r="E31" s="152"/>
      <c r="F31" s="152"/>
      <c r="G31" s="152"/>
      <c r="H31" s="152"/>
      <c r="I31" s="153"/>
      <c r="J31" s="64" t="s">
        <v>41</v>
      </c>
      <c r="K31" s="65">
        <v>944</v>
      </c>
      <c r="L31" s="66">
        <v>1</v>
      </c>
      <c r="M31" s="66">
        <v>4</v>
      </c>
      <c r="N31" s="67" t="s">
        <v>1</v>
      </c>
      <c r="O31" s="68">
        <v>200</v>
      </c>
      <c r="P31" s="41">
        <v>8194</v>
      </c>
      <c r="Q31" s="78">
        <f>+Q32</f>
        <v>443.6</v>
      </c>
      <c r="R31" s="78">
        <f t="shared" ref="R31:V31" si="7">+R32</f>
        <v>0</v>
      </c>
      <c r="S31" s="78">
        <f t="shared" si="7"/>
        <v>0</v>
      </c>
      <c r="T31" s="78">
        <f t="shared" si="7"/>
        <v>0</v>
      </c>
      <c r="U31" s="78">
        <f t="shared" si="7"/>
        <v>309.39999999999998</v>
      </c>
      <c r="V31" s="78">
        <f t="shared" si="7"/>
        <v>0</v>
      </c>
      <c r="W31" s="79">
        <f t="shared" si="3"/>
        <v>69.74752028854823</v>
      </c>
      <c r="X31" s="79">
        <v>0</v>
      </c>
    </row>
    <row r="32" spans="1:28" ht="38.25" customHeight="1" x14ac:dyDescent="0.2">
      <c r="A32" s="10"/>
      <c r="B32" s="152">
        <v>240</v>
      </c>
      <c r="C32" s="152"/>
      <c r="D32" s="152"/>
      <c r="E32" s="152"/>
      <c r="F32" s="152"/>
      <c r="G32" s="152"/>
      <c r="H32" s="152"/>
      <c r="I32" s="153"/>
      <c r="J32" s="70" t="s">
        <v>3</v>
      </c>
      <c r="K32" s="65">
        <v>944</v>
      </c>
      <c r="L32" s="66">
        <v>1</v>
      </c>
      <c r="M32" s="66">
        <v>4</v>
      </c>
      <c r="N32" s="67" t="s">
        <v>1</v>
      </c>
      <c r="O32" s="68">
        <v>240</v>
      </c>
      <c r="P32" s="41">
        <v>8194</v>
      </c>
      <c r="Q32" s="78">
        <v>443.6</v>
      </c>
      <c r="R32" s="78">
        <v>0</v>
      </c>
      <c r="S32" s="158"/>
      <c r="T32" s="159"/>
      <c r="U32" s="82">
        <v>309.39999999999998</v>
      </c>
      <c r="V32" s="79">
        <v>0</v>
      </c>
      <c r="W32" s="79">
        <f t="shared" si="3"/>
        <v>69.74752028854823</v>
      </c>
      <c r="X32" s="79">
        <v>0</v>
      </c>
    </row>
    <row r="33" spans="1:24" ht="38.25" customHeight="1" x14ac:dyDescent="0.2">
      <c r="A33" s="10"/>
      <c r="B33" s="139"/>
      <c r="C33" s="139"/>
      <c r="D33" s="139"/>
      <c r="E33" s="139"/>
      <c r="F33" s="139"/>
      <c r="G33" s="139"/>
      <c r="H33" s="139"/>
      <c r="I33" s="140"/>
      <c r="J33" s="70" t="s">
        <v>44</v>
      </c>
      <c r="K33" s="65">
        <v>944</v>
      </c>
      <c r="L33" s="66">
        <v>1</v>
      </c>
      <c r="M33" s="66">
        <v>4</v>
      </c>
      <c r="N33" s="67" t="s">
        <v>1</v>
      </c>
      <c r="O33" s="68">
        <v>300</v>
      </c>
      <c r="P33" s="41"/>
      <c r="Q33" s="78">
        <f>+Q34</f>
        <v>10</v>
      </c>
      <c r="R33" s="78">
        <f t="shared" ref="R33:V33" si="8">+R34</f>
        <v>0</v>
      </c>
      <c r="S33" s="78">
        <f t="shared" si="8"/>
        <v>0</v>
      </c>
      <c r="T33" s="78">
        <f t="shared" si="8"/>
        <v>0</v>
      </c>
      <c r="U33" s="78">
        <f t="shared" si="8"/>
        <v>6.1</v>
      </c>
      <c r="V33" s="78">
        <f t="shared" si="8"/>
        <v>0</v>
      </c>
      <c r="W33" s="79">
        <f t="shared" si="3"/>
        <v>61</v>
      </c>
      <c r="X33" s="79">
        <v>0</v>
      </c>
    </row>
    <row r="34" spans="1:24" ht="38.25" customHeight="1" x14ac:dyDescent="0.2">
      <c r="A34" s="10"/>
      <c r="B34" s="139"/>
      <c r="C34" s="139"/>
      <c r="D34" s="139"/>
      <c r="E34" s="139"/>
      <c r="F34" s="139"/>
      <c r="G34" s="139"/>
      <c r="H34" s="139"/>
      <c r="I34" s="140"/>
      <c r="J34" s="70" t="s">
        <v>45</v>
      </c>
      <c r="K34" s="65">
        <v>944</v>
      </c>
      <c r="L34" s="66">
        <v>1</v>
      </c>
      <c r="M34" s="66">
        <v>4</v>
      </c>
      <c r="N34" s="67" t="s">
        <v>1</v>
      </c>
      <c r="O34" s="68">
        <v>320</v>
      </c>
      <c r="P34" s="41"/>
      <c r="Q34" s="78">
        <v>10</v>
      </c>
      <c r="R34" s="78">
        <v>0</v>
      </c>
      <c r="S34" s="141"/>
      <c r="T34" s="141"/>
      <c r="U34" s="142">
        <v>6.1</v>
      </c>
      <c r="V34" s="92">
        <v>0</v>
      </c>
      <c r="W34" s="79">
        <f t="shared" si="3"/>
        <v>61</v>
      </c>
      <c r="X34" s="79">
        <v>0</v>
      </c>
    </row>
    <row r="35" spans="1:24" ht="35.25" customHeight="1" x14ac:dyDescent="0.2">
      <c r="A35" s="10"/>
      <c r="B35" s="87"/>
      <c r="C35" s="87"/>
      <c r="D35" s="87"/>
      <c r="E35" s="87"/>
      <c r="F35" s="87"/>
      <c r="G35" s="87"/>
      <c r="H35" s="87"/>
      <c r="I35" s="88"/>
      <c r="J35" s="63" t="s">
        <v>58</v>
      </c>
      <c r="K35" s="59">
        <v>944</v>
      </c>
      <c r="L35" s="60">
        <v>1</v>
      </c>
      <c r="M35" s="60">
        <v>7</v>
      </c>
      <c r="N35" s="61"/>
      <c r="O35" s="62"/>
      <c r="P35" s="26"/>
      <c r="Q35" s="76">
        <f>+Q36</f>
        <v>869.5</v>
      </c>
      <c r="R35" s="76">
        <f t="shared" ref="R35:V35" si="9">+R36</f>
        <v>0</v>
      </c>
      <c r="S35" s="76">
        <f t="shared" si="9"/>
        <v>0</v>
      </c>
      <c r="T35" s="76">
        <f t="shared" si="9"/>
        <v>0</v>
      </c>
      <c r="U35" s="76">
        <f t="shared" si="9"/>
        <v>869.5</v>
      </c>
      <c r="V35" s="76">
        <f t="shared" si="9"/>
        <v>0</v>
      </c>
      <c r="W35" s="77">
        <f t="shared" ref="W35:W38" si="10">U35/Q35*100</f>
        <v>100</v>
      </c>
      <c r="X35" s="77">
        <v>0</v>
      </c>
    </row>
    <row r="36" spans="1:24" ht="30" customHeight="1" x14ac:dyDescent="0.2">
      <c r="A36" s="10"/>
      <c r="B36" s="87"/>
      <c r="C36" s="87"/>
      <c r="D36" s="87"/>
      <c r="E36" s="87"/>
      <c r="F36" s="87"/>
      <c r="G36" s="87"/>
      <c r="H36" s="87"/>
      <c r="I36" s="88"/>
      <c r="J36" s="70" t="s">
        <v>5</v>
      </c>
      <c r="K36" s="65">
        <v>944</v>
      </c>
      <c r="L36" s="66">
        <v>1</v>
      </c>
      <c r="M36" s="66">
        <v>7</v>
      </c>
      <c r="N36" s="67" t="s">
        <v>1</v>
      </c>
      <c r="O36" s="68"/>
      <c r="P36" s="41"/>
      <c r="Q36" s="78">
        <f>+Q37</f>
        <v>869.5</v>
      </c>
      <c r="R36" s="78">
        <f t="shared" ref="R36:V36" si="11">+R37</f>
        <v>0</v>
      </c>
      <c r="S36" s="78">
        <f t="shared" si="11"/>
        <v>0</v>
      </c>
      <c r="T36" s="78">
        <f t="shared" si="11"/>
        <v>0</v>
      </c>
      <c r="U36" s="78">
        <f t="shared" si="11"/>
        <v>869.5</v>
      </c>
      <c r="V36" s="78">
        <f t="shared" si="11"/>
        <v>0</v>
      </c>
      <c r="W36" s="79">
        <f t="shared" si="10"/>
        <v>100</v>
      </c>
      <c r="X36" s="79">
        <v>0</v>
      </c>
    </row>
    <row r="37" spans="1:24" ht="21" customHeight="1" x14ac:dyDescent="0.2">
      <c r="A37" s="10"/>
      <c r="B37" s="87"/>
      <c r="C37" s="87"/>
      <c r="D37" s="87"/>
      <c r="E37" s="87"/>
      <c r="F37" s="87"/>
      <c r="G37" s="87"/>
      <c r="H37" s="87"/>
      <c r="I37" s="88"/>
      <c r="J37" s="64" t="s">
        <v>7</v>
      </c>
      <c r="K37" s="65">
        <v>944</v>
      </c>
      <c r="L37" s="66">
        <v>1</v>
      </c>
      <c r="M37" s="66">
        <v>7</v>
      </c>
      <c r="N37" s="67" t="s">
        <v>1</v>
      </c>
      <c r="O37" s="68">
        <v>800</v>
      </c>
      <c r="P37" s="41"/>
      <c r="Q37" s="78">
        <f>+Q38</f>
        <v>869.5</v>
      </c>
      <c r="R37" s="78">
        <f t="shared" ref="R37:V37" si="12">+R38</f>
        <v>0</v>
      </c>
      <c r="S37" s="78">
        <f t="shared" si="12"/>
        <v>0</v>
      </c>
      <c r="T37" s="78">
        <f t="shared" si="12"/>
        <v>0</v>
      </c>
      <c r="U37" s="78">
        <f t="shared" si="12"/>
        <v>869.5</v>
      </c>
      <c r="V37" s="78">
        <f t="shared" si="12"/>
        <v>0</v>
      </c>
      <c r="W37" s="79">
        <f t="shared" si="10"/>
        <v>100</v>
      </c>
      <c r="X37" s="79">
        <v>0</v>
      </c>
    </row>
    <row r="38" spans="1:24" ht="21" customHeight="1" x14ac:dyDescent="0.2">
      <c r="A38" s="10"/>
      <c r="B38" s="87"/>
      <c r="C38" s="87"/>
      <c r="D38" s="87"/>
      <c r="E38" s="87"/>
      <c r="F38" s="87"/>
      <c r="G38" s="87"/>
      <c r="H38" s="87"/>
      <c r="I38" s="88"/>
      <c r="J38" s="70" t="s">
        <v>59</v>
      </c>
      <c r="K38" s="65">
        <v>944</v>
      </c>
      <c r="L38" s="66">
        <v>1</v>
      </c>
      <c r="M38" s="66">
        <v>7</v>
      </c>
      <c r="N38" s="67" t="s">
        <v>1</v>
      </c>
      <c r="O38" s="68">
        <v>880</v>
      </c>
      <c r="P38" s="41"/>
      <c r="Q38" s="78">
        <v>869.5</v>
      </c>
      <c r="R38" s="78">
        <v>0</v>
      </c>
      <c r="S38" s="86"/>
      <c r="T38" s="86"/>
      <c r="U38" s="91">
        <v>869.5</v>
      </c>
      <c r="V38" s="92">
        <v>0</v>
      </c>
      <c r="W38" s="79">
        <f t="shared" si="10"/>
        <v>100</v>
      </c>
      <c r="X38" s="79">
        <v>0</v>
      </c>
    </row>
    <row r="39" spans="1:24" ht="21" customHeight="1" x14ac:dyDescent="0.2">
      <c r="A39" s="10"/>
      <c r="B39" s="37"/>
      <c r="C39" s="37"/>
      <c r="D39" s="37"/>
      <c r="E39" s="37"/>
      <c r="F39" s="37"/>
      <c r="G39" s="37"/>
      <c r="H39" s="37"/>
      <c r="I39" s="38"/>
      <c r="J39" s="63" t="s">
        <v>47</v>
      </c>
      <c r="K39" s="59">
        <v>944</v>
      </c>
      <c r="L39" s="60">
        <v>1</v>
      </c>
      <c r="M39" s="60">
        <v>11</v>
      </c>
      <c r="N39" s="61"/>
      <c r="O39" s="62"/>
      <c r="P39" s="26"/>
      <c r="Q39" s="76">
        <f>+Q40</f>
        <v>50</v>
      </c>
      <c r="R39" s="76">
        <f t="shared" ref="R39:V39" si="13">+R40</f>
        <v>0</v>
      </c>
      <c r="S39" s="76">
        <f t="shared" si="13"/>
        <v>0</v>
      </c>
      <c r="T39" s="76">
        <f t="shared" si="13"/>
        <v>0</v>
      </c>
      <c r="U39" s="76">
        <f t="shared" si="13"/>
        <v>0</v>
      </c>
      <c r="V39" s="76">
        <f t="shared" si="13"/>
        <v>0</v>
      </c>
      <c r="W39" s="77">
        <f t="shared" si="3"/>
        <v>0</v>
      </c>
      <c r="X39" s="77">
        <v>0</v>
      </c>
    </row>
    <row r="40" spans="1:24" ht="36.75" customHeight="1" x14ac:dyDescent="0.2">
      <c r="A40" s="10"/>
      <c r="B40" s="37"/>
      <c r="C40" s="37"/>
      <c r="D40" s="37"/>
      <c r="E40" s="37"/>
      <c r="F40" s="37"/>
      <c r="G40" s="37"/>
      <c r="H40" s="37"/>
      <c r="I40" s="38"/>
      <c r="J40" s="70" t="s">
        <v>5</v>
      </c>
      <c r="K40" s="65">
        <v>944</v>
      </c>
      <c r="L40" s="66">
        <v>1</v>
      </c>
      <c r="M40" s="66">
        <v>11</v>
      </c>
      <c r="N40" s="67" t="s">
        <v>1</v>
      </c>
      <c r="O40" s="68"/>
      <c r="P40" s="41"/>
      <c r="Q40" s="78">
        <f>+Q41</f>
        <v>50</v>
      </c>
      <c r="R40" s="78">
        <f t="shared" ref="R40:V40" si="14">+R41</f>
        <v>0</v>
      </c>
      <c r="S40" s="78">
        <f t="shared" si="14"/>
        <v>0</v>
      </c>
      <c r="T40" s="78">
        <f t="shared" si="14"/>
        <v>0</v>
      </c>
      <c r="U40" s="78">
        <f t="shared" si="14"/>
        <v>0</v>
      </c>
      <c r="V40" s="78">
        <f t="shared" si="14"/>
        <v>0</v>
      </c>
      <c r="W40" s="79">
        <f t="shared" si="3"/>
        <v>0</v>
      </c>
      <c r="X40" s="79">
        <v>0</v>
      </c>
    </row>
    <row r="41" spans="1:24" ht="21" customHeight="1" x14ac:dyDescent="0.2">
      <c r="A41" s="10"/>
      <c r="B41" s="37"/>
      <c r="C41" s="37"/>
      <c r="D41" s="37"/>
      <c r="E41" s="37"/>
      <c r="F41" s="37"/>
      <c r="G41" s="37"/>
      <c r="H41" s="37"/>
      <c r="I41" s="38"/>
      <c r="J41" s="70" t="s">
        <v>7</v>
      </c>
      <c r="K41" s="65">
        <v>944</v>
      </c>
      <c r="L41" s="66">
        <v>1</v>
      </c>
      <c r="M41" s="66">
        <v>11</v>
      </c>
      <c r="N41" s="67" t="s">
        <v>1</v>
      </c>
      <c r="O41" s="68">
        <v>800</v>
      </c>
      <c r="P41" s="41"/>
      <c r="Q41" s="78">
        <f>+Q42</f>
        <v>50</v>
      </c>
      <c r="R41" s="78">
        <f t="shared" ref="R41:V41" si="15">+R42</f>
        <v>0</v>
      </c>
      <c r="S41" s="78">
        <f t="shared" si="15"/>
        <v>0</v>
      </c>
      <c r="T41" s="78">
        <f t="shared" si="15"/>
        <v>0</v>
      </c>
      <c r="U41" s="78">
        <f t="shared" si="15"/>
        <v>0</v>
      </c>
      <c r="V41" s="78">
        <f t="shared" si="15"/>
        <v>0</v>
      </c>
      <c r="W41" s="79">
        <f t="shared" si="3"/>
        <v>0</v>
      </c>
      <c r="X41" s="79">
        <v>0</v>
      </c>
    </row>
    <row r="42" spans="1:24" ht="21" customHeight="1" x14ac:dyDescent="0.2">
      <c r="A42" s="10"/>
      <c r="B42" s="37"/>
      <c r="C42" s="37"/>
      <c r="D42" s="37"/>
      <c r="E42" s="37"/>
      <c r="F42" s="37"/>
      <c r="G42" s="37"/>
      <c r="H42" s="37"/>
      <c r="I42" s="38"/>
      <c r="J42" s="70" t="s">
        <v>48</v>
      </c>
      <c r="K42" s="65">
        <v>944</v>
      </c>
      <c r="L42" s="66">
        <v>1</v>
      </c>
      <c r="M42" s="66">
        <v>11</v>
      </c>
      <c r="N42" s="67" t="s">
        <v>1</v>
      </c>
      <c r="O42" s="68">
        <v>870</v>
      </c>
      <c r="P42" s="41"/>
      <c r="Q42" s="78">
        <v>50</v>
      </c>
      <c r="R42" s="78">
        <v>0</v>
      </c>
      <c r="S42" s="80"/>
      <c r="T42" s="81"/>
      <c r="U42" s="83">
        <v>0</v>
      </c>
      <c r="V42" s="79">
        <v>0</v>
      </c>
      <c r="W42" s="79">
        <f t="shared" si="3"/>
        <v>0</v>
      </c>
      <c r="X42" s="79">
        <v>0</v>
      </c>
    </row>
    <row r="43" spans="1:24" ht="26.25" customHeight="1" x14ac:dyDescent="0.2">
      <c r="A43" s="10"/>
      <c r="B43" s="152">
        <v>113</v>
      </c>
      <c r="C43" s="152"/>
      <c r="D43" s="152"/>
      <c r="E43" s="152"/>
      <c r="F43" s="152"/>
      <c r="G43" s="152"/>
      <c r="H43" s="152"/>
      <c r="I43" s="153"/>
      <c r="J43" s="58" t="s">
        <v>21</v>
      </c>
      <c r="K43" s="59">
        <v>944</v>
      </c>
      <c r="L43" s="60">
        <v>1</v>
      </c>
      <c r="M43" s="60">
        <v>13</v>
      </c>
      <c r="N43" s="61"/>
      <c r="O43" s="62"/>
      <c r="P43" s="26">
        <v>12149</v>
      </c>
      <c r="Q43" s="76">
        <f>+Q44</f>
        <v>70734.399999999994</v>
      </c>
      <c r="R43" s="76">
        <f t="shared" ref="R43:U43" si="16">+R44</f>
        <v>0</v>
      </c>
      <c r="S43" s="76">
        <f t="shared" si="16"/>
        <v>0</v>
      </c>
      <c r="T43" s="76">
        <f t="shared" si="16"/>
        <v>0</v>
      </c>
      <c r="U43" s="76">
        <f t="shared" si="16"/>
        <v>63966.400000000001</v>
      </c>
      <c r="V43" s="76">
        <v>0</v>
      </c>
      <c r="W43" s="77">
        <f t="shared" si="3"/>
        <v>90.431812526861052</v>
      </c>
      <c r="X43" s="77">
        <v>0</v>
      </c>
    </row>
    <row r="44" spans="1:24" ht="13.5" customHeight="1" x14ac:dyDescent="0.2">
      <c r="A44" s="10"/>
      <c r="B44" s="152" t="s">
        <v>1</v>
      </c>
      <c r="C44" s="152"/>
      <c r="D44" s="152"/>
      <c r="E44" s="152"/>
      <c r="F44" s="152"/>
      <c r="G44" s="152"/>
      <c r="H44" s="152"/>
      <c r="I44" s="153"/>
      <c r="J44" s="70" t="s">
        <v>5</v>
      </c>
      <c r="K44" s="65">
        <v>944</v>
      </c>
      <c r="L44" s="66">
        <v>1</v>
      </c>
      <c r="M44" s="66">
        <v>13</v>
      </c>
      <c r="N44" s="67" t="s">
        <v>1</v>
      </c>
      <c r="O44" s="68" t="s">
        <v>4</v>
      </c>
      <c r="P44" s="41">
        <v>12149</v>
      </c>
      <c r="Q44" s="85">
        <f>Q46+Q48+Q49</f>
        <v>70734.399999999994</v>
      </c>
      <c r="R44" s="85">
        <f t="shared" ref="R44:V44" si="17">+R45+R47+R49</f>
        <v>0</v>
      </c>
      <c r="S44" s="85">
        <f t="shared" si="17"/>
        <v>0</v>
      </c>
      <c r="T44" s="85">
        <f t="shared" si="17"/>
        <v>0</v>
      </c>
      <c r="U44" s="85">
        <f>U46+U48+U49</f>
        <v>63966.400000000001</v>
      </c>
      <c r="V44" s="85">
        <f t="shared" si="17"/>
        <v>0</v>
      </c>
      <c r="W44" s="105">
        <f t="shared" si="3"/>
        <v>90.431812526861052</v>
      </c>
      <c r="X44" s="105">
        <v>0</v>
      </c>
    </row>
    <row r="45" spans="1:24" ht="43.5" customHeight="1" x14ac:dyDescent="0.2">
      <c r="A45" s="10"/>
      <c r="B45" s="19"/>
      <c r="C45" s="19"/>
      <c r="D45" s="19"/>
      <c r="E45" s="19"/>
      <c r="F45" s="19"/>
      <c r="G45" s="19"/>
      <c r="H45" s="19"/>
      <c r="I45" s="20"/>
      <c r="J45" s="64" t="s">
        <v>41</v>
      </c>
      <c r="K45" s="65">
        <v>944</v>
      </c>
      <c r="L45" s="66">
        <v>1</v>
      </c>
      <c r="M45" s="66">
        <v>13</v>
      </c>
      <c r="N45" s="67" t="s">
        <v>1</v>
      </c>
      <c r="O45" s="68">
        <v>200</v>
      </c>
      <c r="P45" s="41"/>
      <c r="Q45" s="85">
        <f>+Q46</f>
        <v>1778</v>
      </c>
      <c r="R45" s="85">
        <f t="shared" ref="R45:V45" si="18">+R46</f>
        <v>0</v>
      </c>
      <c r="S45" s="85">
        <f t="shared" si="18"/>
        <v>0</v>
      </c>
      <c r="T45" s="85">
        <f t="shared" si="18"/>
        <v>0</v>
      </c>
      <c r="U45" s="85">
        <f t="shared" si="18"/>
        <v>1581.8</v>
      </c>
      <c r="V45" s="85">
        <f t="shared" si="18"/>
        <v>0</v>
      </c>
      <c r="W45" s="105">
        <f t="shared" si="3"/>
        <v>88.96512935883014</v>
      </c>
      <c r="X45" s="105">
        <v>0</v>
      </c>
    </row>
    <row r="46" spans="1:24" ht="46.5" customHeight="1" x14ac:dyDescent="0.2">
      <c r="A46" s="10"/>
      <c r="B46" s="19"/>
      <c r="C46" s="19"/>
      <c r="D46" s="19"/>
      <c r="E46" s="19"/>
      <c r="F46" s="19"/>
      <c r="G46" s="19"/>
      <c r="H46" s="19"/>
      <c r="I46" s="20"/>
      <c r="J46" s="64" t="s">
        <v>3</v>
      </c>
      <c r="K46" s="65">
        <v>944</v>
      </c>
      <c r="L46" s="66">
        <v>1</v>
      </c>
      <c r="M46" s="66">
        <v>13</v>
      </c>
      <c r="N46" s="67" t="s">
        <v>1</v>
      </c>
      <c r="O46" s="68">
        <v>240</v>
      </c>
      <c r="P46" s="41"/>
      <c r="Q46" s="85">
        <v>1778</v>
      </c>
      <c r="R46" s="85">
        <v>0</v>
      </c>
      <c r="S46" s="102"/>
      <c r="T46" s="103"/>
      <c r="U46" s="108">
        <v>1581.8</v>
      </c>
      <c r="V46" s="105">
        <v>0</v>
      </c>
      <c r="W46" s="105">
        <f t="shared" si="3"/>
        <v>88.96512935883014</v>
      </c>
      <c r="X46" s="105">
        <v>0</v>
      </c>
    </row>
    <row r="47" spans="1:24" ht="45.75" customHeight="1" x14ac:dyDescent="0.2">
      <c r="A47" s="10"/>
      <c r="B47" s="152">
        <v>600</v>
      </c>
      <c r="C47" s="152"/>
      <c r="D47" s="152"/>
      <c r="E47" s="152"/>
      <c r="F47" s="152"/>
      <c r="G47" s="152"/>
      <c r="H47" s="152"/>
      <c r="I47" s="153"/>
      <c r="J47" s="64" t="s">
        <v>16</v>
      </c>
      <c r="K47" s="65">
        <v>944</v>
      </c>
      <c r="L47" s="66">
        <v>1</v>
      </c>
      <c r="M47" s="66">
        <v>13</v>
      </c>
      <c r="N47" s="67" t="s">
        <v>1</v>
      </c>
      <c r="O47" s="68">
        <v>600</v>
      </c>
      <c r="P47" s="41">
        <v>11549</v>
      </c>
      <c r="Q47" s="85">
        <f>+Q48</f>
        <v>63378</v>
      </c>
      <c r="R47" s="85">
        <f>+R48</f>
        <v>0</v>
      </c>
      <c r="S47" s="154"/>
      <c r="T47" s="155"/>
      <c r="U47" s="85">
        <f t="shared" ref="U47:V47" si="19">+U48</f>
        <v>62334.6</v>
      </c>
      <c r="V47" s="85">
        <f t="shared" si="19"/>
        <v>0</v>
      </c>
      <c r="W47" s="105">
        <f t="shared" si="3"/>
        <v>98.353687399413047</v>
      </c>
      <c r="X47" s="105">
        <v>0</v>
      </c>
    </row>
    <row r="48" spans="1:24" ht="20.25" customHeight="1" x14ac:dyDescent="0.2">
      <c r="A48" s="10"/>
      <c r="B48" s="152">
        <v>610</v>
      </c>
      <c r="C48" s="152"/>
      <c r="D48" s="152"/>
      <c r="E48" s="152"/>
      <c r="F48" s="152"/>
      <c r="G48" s="152"/>
      <c r="H48" s="152"/>
      <c r="I48" s="153"/>
      <c r="J48" s="70" t="s">
        <v>20</v>
      </c>
      <c r="K48" s="65">
        <v>944</v>
      </c>
      <c r="L48" s="66">
        <v>1</v>
      </c>
      <c r="M48" s="66">
        <v>13</v>
      </c>
      <c r="N48" s="67" t="s">
        <v>1</v>
      </c>
      <c r="O48" s="68">
        <v>610</v>
      </c>
      <c r="P48" s="41">
        <v>11549</v>
      </c>
      <c r="Q48" s="85">
        <v>63378</v>
      </c>
      <c r="R48" s="85">
        <v>0</v>
      </c>
      <c r="S48" s="154"/>
      <c r="T48" s="155"/>
      <c r="U48" s="109">
        <v>62334.6</v>
      </c>
      <c r="V48" s="105">
        <v>0</v>
      </c>
      <c r="W48" s="105">
        <f t="shared" si="3"/>
        <v>98.353687399413047</v>
      </c>
      <c r="X48" s="105">
        <v>0</v>
      </c>
    </row>
    <row r="49" spans="1:25" ht="27" customHeight="1" x14ac:dyDescent="0.2">
      <c r="A49" s="10"/>
      <c r="B49" s="152">
        <v>800</v>
      </c>
      <c r="C49" s="152"/>
      <c r="D49" s="152"/>
      <c r="E49" s="152"/>
      <c r="F49" s="152"/>
      <c r="G49" s="152"/>
      <c r="H49" s="152"/>
      <c r="I49" s="153"/>
      <c r="J49" s="64" t="s">
        <v>7</v>
      </c>
      <c r="K49" s="65">
        <v>944</v>
      </c>
      <c r="L49" s="66">
        <v>1</v>
      </c>
      <c r="M49" s="66">
        <v>13</v>
      </c>
      <c r="N49" s="67" t="s">
        <v>1</v>
      </c>
      <c r="O49" s="68">
        <v>800</v>
      </c>
      <c r="P49" s="41">
        <v>600</v>
      </c>
      <c r="Q49" s="85">
        <f>Q50+Q51</f>
        <v>5578.4</v>
      </c>
      <c r="R49" s="85">
        <f t="shared" ref="R49:V49" si="20">R50+R51</f>
        <v>0</v>
      </c>
      <c r="S49" s="85">
        <f t="shared" si="20"/>
        <v>0</v>
      </c>
      <c r="T49" s="85">
        <f t="shared" si="20"/>
        <v>0</v>
      </c>
      <c r="U49" s="85">
        <f t="shared" si="20"/>
        <v>50</v>
      </c>
      <c r="V49" s="85">
        <f t="shared" si="20"/>
        <v>0</v>
      </c>
      <c r="W49" s="105">
        <f t="shared" si="3"/>
        <v>0.89631435537071558</v>
      </c>
      <c r="X49" s="105">
        <v>0</v>
      </c>
    </row>
    <row r="50" spans="1:25" ht="28.5" customHeight="1" x14ac:dyDescent="0.2">
      <c r="A50" s="10"/>
      <c r="B50" s="35"/>
      <c r="C50" s="35"/>
      <c r="D50" s="35"/>
      <c r="E50" s="35"/>
      <c r="F50" s="35"/>
      <c r="G50" s="35"/>
      <c r="H50" s="35"/>
      <c r="I50" s="36"/>
      <c r="J50" s="70" t="s">
        <v>24</v>
      </c>
      <c r="K50" s="65">
        <v>944</v>
      </c>
      <c r="L50" s="66">
        <v>1</v>
      </c>
      <c r="M50" s="66">
        <v>13</v>
      </c>
      <c r="N50" s="67" t="s">
        <v>1</v>
      </c>
      <c r="O50" s="68">
        <v>850</v>
      </c>
      <c r="P50" s="41"/>
      <c r="Q50" s="85">
        <v>50</v>
      </c>
      <c r="R50" s="85">
        <v>0</v>
      </c>
      <c r="S50" s="102"/>
      <c r="T50" s="103"/>
      <c r="U50" s="104">
        <v>50</v>
      </c>
      <c r="V50" s="105">
        <v>0</v>
      </c>
      <c r="W50" s="105">
        <f t="shared" si="3"/>
        <v>100</v>
      </c>
      <c r="X50" s="105">
        <v>0</v>
      </c>
      <c r="Y50" s="134"/>
    </row>
    <row r="51" spans="1:25" ht="24.75" customHeight="1" x14ac:dyDescent="0.2">
      <c r="A51" s="10"/>
      <c r="B51" s="93"/>
      <c r="C51" s="93"/>
      <c r="D51" s="93"/>
      <c r="E51" s="93"/>
      <c r="F51" s="93"/>
      <c r="G51" s="93"/>
      <c r="H51" s="93"/>
      <c r="I51" s="94"/>
      <c r="J51" s="70" t="s">
        <v>48</v>
      </c>
      <c r="K51" s="65">
        <v>944</v>
      </c>
      <c r="L51" s="66">
        <v>1</v>
      </c>
      <c r="M51" s="66">
        <v>13</v>
      </c>
      <c r="N51" s="67" t="s">
        <v>1</v>
      </c>
      <c r="O51" s="68">
        <v>870</v>
      </c>
      <c r="P51" s="41"/>
      <c r="Q51" s="85">
        <v>5528.4</v>
      </c>
      <c r="R51" s="85">
        <v>0</v>
      </c>
      <c r="S51" s="103"/>
      <c r="T51" s="103"/>
      <c r="U51" s="110">
        <v>0</v>
      </c>
      <c r="V51" s="111">
        <v>0</v>
      </c>
      <c r="W51" s="105">
        <f t="shared" si="3"/>
        <v>0</v>
      </c>
      <c r="X51" s="105">
        <v>0</v>
      </c>
      <c r="Y51" s="134"/>
    </row>
    <row r="52" spans="1:25" ht="20.25" customHeight="1" x14ac:dyDescent="0.2">
      <c r="A52" s="10"/>
      <c r="B52" s="152">
        <v>200</v>
      </c>
      <c r="C52" s="152"/>
      <c r="D52" s="152"/>
      <c r="E52" s="152"/>
      <c r="F52" s="152"/>
      <c r="G52" s="152"/>
      <c r="H52" s="152"/>
      <c r="I52" s="153"/>
      <c r="J52" s="58" t="s">
        <v>19</v>
      </c>
      <c r="K52" s="59">
        <v>944</v>
      </c>
      <c r="L52" s="60">
        <v>2</v>
      </c>
      <c r="M52" s="60" t="s">
        <v>4</v>
      </c>
      <c r="N52" s="61" t="s">
        <v>4</v>
      </c>
      <c r="O52" s="62" t="s">
        <v>4</v>
      </c>
      <c r="P52" s="26">
        <v>129.9</v>
      </c>
      <c r="Q52" s="112">
        <f>+Q53</f>
        <v>634</v>
      </c>
      <c r="R52" s="112">
        <f t="shared" ref="R52:V52" si="21">+R53</f>
        <v>0</v>
      </c>
      <c r="S52" s="112">
        <f t="shared" si="21"/>
        <v>0</v>
      </c>
      <c r="T52" s="112">
        <f t="shared" si="21"/>
        <v>0</v>
      </c>
      <c r="U52" s="112">
        <f t="shared" si="21"/>
        <v>634</v>
      </c>
      <c r="V52" s="112">
        <f t="shared" si="21"/>
        <v>0</v>
      </c>
      <c r="W52" s="113">
        <f t="shared" si="3"/>
        <v>100</v>
      </c>
      <c r="X52" s="113">
        <v>0</v>
      </c>
    </row>
    <row r="53" spans="1:25" ht="23.25" customHeight="1" x14ac:dyDescent="0.2">
      <c r="A53" s="10"/>
      <c r="B53" s="152">
        <v>204</v>
      </c>
      <c r="C53" s="152"/>
      <c r="D53" s="152"/>
      <c r="E53" s="152"/>
      <c r="F53" s="152"/>
      <c r="G53" s="152"/>
      <c r="H53" s="152"/>
      <c r="I53" s="153"/>
      <c r="J53" s="70" t="s">
        <v>18</v>
      </c>
      <c r="K53" s="65">
        <v>944</v>
      </c>
      <c r="L53" s="66">
        <v>2</v>
      </c>
      <c r="M53" s="66">
        <v>4</v>
      </c>
      <c r="N53" s="67" t="s">
        <v>4</v>
      </c>
      <c r="O53" s="68" t="s">
        <v>4</v>
      </c>
      <c r="P53" s="41">
        <v>129.9</v>
      </c>
      <c r="Q53" s="85">
        <f>+Q54</f>
        <v>634</v>
      </c>
      <c r="R53" s="85">
        <f t="shared" ref="R53:V53" si="22">+R54</f>
        <v>0</v>
      </c>
      <c r="S53" s="85">
        <f t="shared" si="22"/>
        <v>0</v>
      </c>
      <c r="T53" s="85">
        <f t="shared" si="22"/>
        <v>0</v>
      </c>
      <c r="U53" s="85">
        <f t="shared" si="22"/>
        <v>634</v>
      </c>
      <c r="V53" s="85">
        <f t="shared" si="22"/>
        <v>0</v>
      </c>
      <c r="W53" s="105">
        <f t="shared" si="3"/>
        <v>100</v>
      </c>
      <c r="X53" s="105">
        <v>0</v>
      </c>
    </row>
    <row r="54" spans="1:25" ht="33.75" customHeight="1" x14ac:dyDescent="0.2">
      <c r="A54" s="10"/>
      <c r="B54" s="152" t="s">
        <v>1</v>
      </c>
      <c r="C54" s="152"/>
      <c r="D54" s="152"/>
      <c r="E54" s="152"/>
      <c r="F54" s="152"/>
      <c r="G54" s="152"/>
      <c r="H54" s="152"/>
      <c r="I54" s="153"/>
      <c r="J54" s="64" t="s">
        <v>5</v>
      </c>
      <c r="K54" s="65">
        <v>944</v>
      </c>
      <c r="L54" s="66">
        <v>2</v>
      </c>
      <c r="M54" s="66">
        <v>4</v>
      </c>
      <c r="N54" s="67" t="s">
        <v>1</v>
      </c>
      <c r="O54" s="68" t="s">
        <v>4</v>
      </c>
      <c r="P54" s="41">
        <v>129.9</v>
      </c>
      <c r="Q54" s="85">
        <f>+Q55</f>
        <v>634</v>
      </c>
      <c r="R54" s="85">
        <f t="shared" ref="R54:V54" si="23">+R55</f>
        <v>0</v>
      </c>
      <c r="S54" s="85">
        <f t="shared" si="23"/>
        <v>0</v>
      </c>
      <c r="T54" s="85">
        <f t="shared" si="23"/>
        <v>0</v>
      </c>
      <c r="U54" s="85">
        <f t="shared" si="23"/>
        <v>634</v>
      </c>
      <c r="V54" s="85">
        <f t="shared" si="23"/>
        <v>0</v>
      </c>
      <c r="W54" s="105">
        <f t="shared" si="3"/>
        <v>100</v>
      </c>
      <c r="X54" s="105">
        <v>0</v>
      </c>
    </row>
    <row r="55" spans="1:25" ht="50.25" customHeight="1" x14ac:dyDescent="0.2">
      <c r="A55" s="10"/>
      <c r="B55" s="152">
        <v>200</v>
      </c>
      <c r="C55" s="152"/>
      <c r="D55" s="152"/>
      <c r="E55" s="152"/>
      <c r="F55" s="152"/>
      <c r="G55" s="152"/>
      <c r="H55" s="152"/>
      <c r="I55" s="153"/>
      <c r="J55" s="64" t="s">
        <v>41</v>
      </c>
      <c r="K55" s="65">
        <v>944</v>
      </c>
      <c r="L55" s="66">
        <v>2</v>
      </c>
      <c r="M55" s="66">
        <v>4</v>
      </c>
      <c r="N55" s="67" t="s">
        <v>1</v>
      </c>
      <c r="O55" s="68">
        <v>200</v>
      </c>
      <c r="P55" s="41">
        <v>129.9</v>
      </c>
      <c r="Q55" s="85">
        <f>+Q56</f>
        <v>634</v>
      </c>
      <c r="R55" s="85">
        <f t="shared" ref="R55:V55" si="24">+R56</f>
        <v>0</v>
      </c>
      <c r="S55" s="85">
        <f t="shared" si="24"/>
        <v>0</v>
      </c>
      <c r="T55" s="85">
        <f t="shared" si="24"/>
        <v>0</v>
      </c>
      <c r="U55" s="85">
        <f t="shared" si="24"/>
        <v>634</v>
      </c>
      <c r="V55" s="85">
        <f t="shared" si="24"/>
        <v>0</v>
      </c>
      <c r="W55" s="105">
        <f t="shared" si="3"/>
        <v>100</v>
      </c>
      <c r="X55" s="105">
        <v>0</v>
      </c>
    </row>
    <row r="56" spans="1:25" ht="46.5" customHeight="1" x14ac:dyDescent="0.2">
      <c r="A56" s="10"/>
      <c r="B56" s="152">
        <v>240</v>
      </c>
      <c r="C56" s="152"/>
      <c r="D56" s="152"/>
      <c r="E56" s="152"/>
      <c r="F56" s="152"/>
      <c r="G56" s="152"/>
      <c r="H56" s="152"/>
      <c r="I56" s="153"/>
      <c r="J56" s="64" t="s">
        <v>3</v>
      </c>
      <c r="K56" s="65">
        <v>944</v>
      </c>
      <c r="L56" s="66">
        <v>2</v>
      </c>
      <c r="M56" s="66">
        <v>4</v>
      </c>
      <c r="N56" s="67" t="s">
        <v>1</v>
      </c>
      <c r="O56" s="68">
        <v>240</v>
      </c>
      <c r="P56" s="41">
        <v>129.9</v>
      </c>
      <c r="Q56" s="85">
        <v>634</v>
      </c>
      <c r="R56" s="85">
        <v>0</v>
      </c>
      <c r="S56" s="154"/>
      <c r="T56" s="155"/>
      <c r="U56" s="104">
        <v>634</v>
      </c>
      <c r="V56" s="105">
        <v>0</v>
      </c>
      <c r="W56" s="105">
        <f t="shared" si="3"/>
        <v>100</v>
      </c>
      <c r="X56" s="105">
        <v>0</v>
      </c>
    </row>
    <row r="57" spans="1:25" ht="44.25" customHeight="1" x14ac:dyDescent="0.2">
      <c r="A57" s="10"/>
      <c r="B57" s="152">
        <v>300</v>
      </c>
      <c r="C57" s="152"/>
      <c r="D57" s="152"/>
      <c r="E57" s="152"/>
      <c r="F57" s="152"/>
      <c r="G57" s="152"/>
      <c r="H57" s="152"/>
      <c r="I57" s="153"/>
      <c r="J57" s="63" t="s">
        <v>17</v>
      </c>
      <c r="K57" s="59">
        <v>944</v>
      </c>
      <c r="L57" s="60">
        <v>3</v>
      </c>
      <c r="M57" s="60" t="s">
        <v>4</v>
      </c>
      <c r="N57" s="61" t="s">
        <v>4</v>
      </c>
      <c r="O57" s="62" t="s">
        <v>4</v>
      </c>
      <c r="P57" s="26">
        <v>2449.4</v>
      </c>
      <c r="Q57" s="112">
        <f>++Q58</f>
        <v>4037.5</v>
      </c>
      <c r="R57" s="112">
        <f t="shared" ref="R57:V57" si="25">++R58</f>
        <v>0</v>
      </c>
      <c r="S57" s="112">
        <f t="shared" si="25"/>
        <v>0</v>
      </c>
      <c r="T57" s="112">
        <f t="shared" si="25"/>
        <v>0</v>
      </c>
      <c r="U57" s="112">
        <f t="shared" si="25"/>
        <v>28.2</v>
      </c>
      <c r="V57" s="112">
        <f t="shared" si="25"/>
        <v>0</v>
      </c>
      <c r="W57" s="113">
        <f t="shared" si="3"/>
        <v>0.69845201238390098</v>
      </c>
      <c r="X57" s="113">
        <v>0</v>
      </c>
    </row>
    <row r="58" spans="1:25" ht="54" customHeight="1" x14ac:dyDescent="0.2">
      <c r="A58" s="10"/>
      <c r="B58" s="152">
        <v>309</v>
      </c>
      <c r="C58" s="152"/>
      <c r="D58" s="152"/>
      <c r="E58" s="152"/>
      <c r="F58" s="152"/>
      <c r="G58" s="152"/>
      <c r="H58" s="152"/>
      <c r="I58" s="153"/>
      <c r="J58" s="64" t="s">
        <v>50</v>
      </c>
      <c r="K58" s="65">
        <v>944</v>
      </c>
      <c r="L58" s="66">
        <v>3</v>
      </c>
      <c r="M58" s="66">
        <v>10</v>
      </c>
      <c r="N58" s="67" t="s">
        <v>4</v>
      </c>
      <c r="O58" s="68" t="s">
        <v>4</v>
      </c>
      <c r="P58" s="41">
        <v>487.4</v>
      </c>
      <c r="Q58" s="85">
        <f>Q59</f>
        <v>4037.5</v>
      </c>
      <c r="R58" s="85">
        <f t="shared" ref="R58:V58" si="26">R59</f>
        <v>0</v>
      </c>
      <c r="S58" s="85">
        <f t="shared" si="26"/>
        <v>0</v>
      </c>
      <c r="T58" s="85">
        <f t="shared" si="26"/>
        <v>0</v>
      </c>
      <c r="U58" s="85">
        <f t="shared" si="26"/>
        <v>28.2</v>
      </c>
      <c r="V58" s="85">
        <f t="shared" si="26"/>
        <v>0</v>
      </c>
      <c r="W58" s="105">
        <f t="shared" si="3"/>
        <v>0.69845201238390098</v>
      </c>
      <c r="X58" s="105">
        <v>0</v>
      </c>
    </row>
    <row r="59" spans="1:25" ht="31.5" customHeight="1" x14ac:dyDescent="0.2">
      <c r="A59" s="10"/>
      <c r="B59" s="152" t="s">
        <v>1</v>
      </c>
      <c r="C59" s="152"/>
      <c r="D59" s="152"/>
      <c r="E59" s="152"/>
      <c r="F59" s="152"/>
      <c r="G59" s="152"/>
      <c r="H59" s="152"/>
      <c r="I59" s="153"/>
      <c r="J59" s="70" t="s">
        <v>5</v>
      </c>
      <c r="K59" s="65">
        <v>944</v>
      </c>
      <c r="L59" s="66">
        <v>3</v>
      </c>
      <c r="M59" s="66">
        <v>10</v>
      </c>
      <c r="N59" s="67" t="s">
        <v>1</v>
      </c>
      <c r="O59" s="68" t="s">
        <v>4</v>
      </c>
      <c r="P59" s="41">
        <v>487.4</v>
      </c>
      <c r="Q59" s="85">
        <f>+Q60</f>
        <v>4037.5</v>
      </c>
      <c r="R59" s="85">
        <f t="shared" ref="R59:V59" si="27">+R60</f>
        <v>0</v>
      </c>
      <c r="S59" s="85">
        <f t="shared" si="27"/>
        <v>0</v>
      </c>
      <c r="T59" s="85">
        <f t="shared" si="27"/>
        <v>0</v>
      </c>
      <c r="U59" s="85">
        <f t="shared" si="27"/>
        <v>28.2</v>
      </c>
      <c r="V59" s="85">
        <f t="shared" si="27"/>
        <v>0</v>
      </c>
      <c r="W59" s="105">
        <f t="shared" si="3"/>
        <v>0.69845201238390098</v>
      </c>
      <c r="X59" s="105">
        <v>0</v>
      </c>
    </row>
    <row r="60" spans="1:25" ht="41.25" customHeight="1" x14ac:dyDescent="0.2">
      <c r="A60" s="10"/>
      <c r="B60" s="152">
        <v>200</v>
      </c>
      <c r="C60" s="152"/>
      <c r="D60" s="152"/>
      <c r="E60" s="152"/>
      <c r="F60" s="152"/>
      <c r="G60" s="152"/>
      <c r="H60" s="152"/>
      <c r="I60" s="153"/>
      <c r="J60" s="64" t="s">
        <v>41</v>
      </c>
      <c r="K60" s="65">
        <v>944</v>
      </c>
      <c r="L60" s="66">
        <v>3</v>
      </c>
      <c r="M60" s="66">
        <v>10</v>
      </c>
      <c r="N60" s="67" t="s">
        <v>1</v>
      </c>
      <c r="O60" s="68">
        <v>200</v>
      </c>
      <c r="P60" s="41">
        <v>487.4</v>
      </c>
      <c r="Q60" s="85">
        <f>+Q61</f>
        <v>4037.5</v>
      </c>
      <c r="R60" s="85">
        <v>0</v>
      </c>
      <c r="S60" s="154"/>
      <c r="T60" s="155"/>
      <c r="U60" s="85">
        <f t="shared" ref="U60:V60" si="28">+U61</f>
        <v>28.2</v>
      </c>
      <c r="V60" s="85">
        <f t="shared" si="28"/>
        <v>0</v>
      </c>
      <c r="W60" s="105">
        <f t="shared" si="3"/>
        <v>0.69845201238390098</v>
      </c>
      <c r="X60" s="105">
        <v>0</v>
      </c>
    </row>
    <row r="61" spans="1:25" ht="38.25" customHeight="1" x14ac:dyDescent="0.2">
      <c r="A61" s="10"/>
      <c r="B61" s="152">
        <v>240</v>
      </c>
      <c r="C61" s="152"/>
      <c r="D61" s="152"/>
      <c r="E61" s="152"/>
      <c r="F61" s="152"/>
      <c r="G61" s="152"/>
      <c r="H61" s="152"/>
      <c r="I61" s="153"/>
      <c r="J61" s="64" t="s">
        <v>3</v>
      </c>
      <c r="K61" s="65">
        <v>944</v>
      </c>
      <c r="L61" s="66">
        <v>3</v>
      </c>
      <c r="M61" s="66">
        <v>10</v>
      </c>
      <c r="N61" s="67" t="s">
        <v>1</v>
      </c>
      <c r="O61" s="68">
        <v>240</v>
      </c>
      <c r="P61" s="41">
        <v>470</v>
      </c>
      <c r="Q61" s="85">
        <v>4037.5</v>
      </c>
      <c r="R61" s="85">
        <v>0</v>
      </c>
      <c r="S61" s="154"/>
      <c r="T61" s="155"/>
      <c r="U61" s="104">
        <v>28.2</v>
      </c>
      <c r="V61" s="105">
        <v>0</v>
      </c>
      <c r="W61" s="105">
        <f t="shared" si="3"/>
        <v>0.69845201238390098</v>
      </c>
      <c r="X61" s="105">
        <v>0</v>
      </c>
    </row>
    <row r="62" spans="1:25" ht="21" customHeight="1" x14ac:dyDescent="0.2">
      <c r="A62" s="10"/>
      <c r="B62" s="22"/>
      <c r="C62" s="22"/>
      <c r="D62" s="22"/>
      <c r="E62" s="22"/>
      <c r="F62" s="22"/>
      <c r="G62" s="22"/>
      <c r="H62" s="22"/>
      <c r="I62" s="23"/>
      <c r="J62" s="58" t="s">
        <v>39</v>
      </c>
      <c r="K62" s="59">
        <v>944</v>
      </c>
      <c r="L62" s="60">
        <v>4</v>
      </c>
      <c r="M62" s="60"/>
      <c r="N62" s="61"/>
      <c r="O62" s="62"/>
      <c r="P62" s="26"/>
      <c r="Q62" s="112">
        <f>Q63</f>
        <v>4132.8</v>
      </c>
      <c r="R62" s="112">
        <f>R63</f>
        <v>2968.3</v>
      </c>
      <c r="S62" s="102"/>
      <c r="T62" s="103"/>
      <c r="U62" s="112">
        <f t="shared" ref="U62:V62" si="29">U63</f>
        <v>3741.2</v>
      </c>
      <c r="V62" s="112">
        <f t="shared" si="29"/>
        <v>2968.3</v>
      </c>
      <c r="W62" s="113">
        <f t="shared" si="3"/>
        <v>90.524583817266731</v>
      </c>
      <c r="X62" s="105">
        <f t="shared" si="1"/>
        <v>100</v>
      </c>
    </row>
    <row r="63" spans="1:25" ht="21" customHeight="1" x14ac:dyDescent="0.2">
      <c r="A63" s="10"/>
      <c r="B63" s="31"/>
      <c r="C63" s="31"/>
      <c r="D63" s="31"/>
      <c r="E63" s="31"/>
      <c r="F63" s="31"/>
      <c r="G63" s="31"/>
      <c r="H63" s="31"/>
      <c r="I63" s="32"/>
      <c r="J63" s="64" t="s">
        <v>40</v>
      </c>
      <c r="K63" s="65">
        <v>944</v>
      </c>
      <c r="L63" s="66">
        <v>4</v>
      </c>
      <c r="M63" s="66">
        <v>9</v>
      </c>
      <c r="N63" s="67"/>
      <c r="O63" s="68"/>
      <c r="P63" s="41"/>
      <c r="Q63" s="85">
        <f>Q66+Q69</f>
        <v>4132.8</v>
      </c>
      <c r="R63" s="85">
        <f>R66+R69</f>
        <v>2968.3</v>
      </c>
      <c r="S63" s="102"/>
      <c r="T63" s="103"/>
      <c r="U63" s="85">
        <f t="shared" ref="U63:V63" si="30">U66+U69</f>
        <v>3741.2</v>
      </c>
      <c r="V63" s="85">
        <f t="shared" si="30"/>
        <v>2968.3</v>
      </c>
      <c r="W63" s="105">
        <f t="shared" si="3"/>
        <v>90.524583817266731</v>
      </c>
      <c r="X63" s="105">
        <f t="shared" si="1"/>
        <v>100</v>
      </c>
    </row>
    <row r="64" spans="1:25" ht="29.25" customHeight="1" x14ac:dyDescent="0.2">
      <c r="A64" s="10"/>
      <c r="B64" s="93"/>
      <c r="C64" s="93"/>
      <c r="D64" s="93"/>
      <c r="E64" s="93"/>
      <c r="F64" s="93"/>
      <c r="G64" s="93"/>
      <c r="H64" s="93"/>
      <c r="I64" s="94"/>
      <c r="J64" s="70" t="s">
        <v>5</v>
      </c>
      <c r="K64" s="65">
        <v>944</v>
      </c>
      <c r="L64" s="66">
        <v>4</v>
      </c>
      <c r="M64" s="66">
        <v>9</v>
      </c>
      <c r="N64" s="67" t="s">
        <v>1</v>
      </c>
      <c r="O64" s="68" t="s">
        <v>4</v>
      </c>
      <c r="P64" s="41"/>
      <c r="Q64" s="85">
        <f>Q66</f>
        <v>3411.2</v>
      </c>
      <c r="R64" s="85">
        <f>R66</f>
        <v>2968.3</v>
      </c>
      <c r="S64" s="85">
        <f t="shared" ref="S64:V64" si="31">S66</f>
        <v>0</v>
      </c>
      <c r="T64" s="85">
        <f t="shared" si="31"/>
        <v>0</v>
      </c>
      <c r="U64" s="85">
        <f t="shared" si="31"/>
        <v>3411.2</v>
      </c>
      <c r="V64" s="85">
        <f t="shared" si="31"/>
        <v>2968.3</v>
      </c>
      <c r="W64" s="105">
        <f t="shared" si="3"/>
        <v>100</v>
      </c>
      <c r="X64" s="105">
        <f t="shared" si="1"/>
        <v>100</v>
      </c>
    </row>
    <row r="65" spans="1:24" ht="45" customHeight="1" x14ac:dyDescent="0.2">
      <c r="A65" s="10"/>
      <c r="B65" s="93"/>
      <c r="C65" s="93"/>
      <c r="D65" s="93"/>
      <c r="E65" s="93"/>
      <c r="F65" s="93"/>
      <c r="G65" s="93"/>
      <c r="H65" s="93"/>
      <c r="I65" s="94"/>
      <c r="J65" s="64" t="s">
        <v>41</v>
      </c>
      <c r="K65" s="65">
        <v>944</v>
      </c>
      <c r="L65" s="66">
        <v>4</v>
      </c>
      <c r="M65" s="66">
        <v>9</v>
      </c>
      <c r="N65" s="67" t="s">
        <v>1</v>
      </c>
      <c r="O65" s="68">
        <v>200</v>
      </c>
      <c r="P65" s="41"/>
      <c r="Q65" s="85">
        <f>Q66</f>
        <v>3411.2</v>
      </c>
      <c r="R65" s="85">
        <f>R66</f>
        <v>2968.3</v>
      </c>
      <c r="S65" s="85">
        <f t="shared" ref="S65:V65" si="32">S66</f>
        <v>0</v>
      </c>
      <c r="T65" s="85">
        <f t="shared" si="32"/>
        <v>0</v>
      </c>
      <c r="U65" s="85">
        <f t="shared" si="32"/>
        <v>3411.2</v>
      </c>
      <c r="V65" s="85">
        <f t="shared" si="32"/>
        <v>2968.3</v>
      </c>
      <c r="W65" s="105">
        <f t="shared" si="3"/>
        <v>100</v>
      </c>
      <c r="X65" s="105">
        <f t="shared" si="1"/>
        <v>100</v>
      </c>
    </row>
    <row r="66" spans="1:24" ht="45" customHeight="1" x14ac:dyDescent="0.2">
      <c r="A66" s="10"/>
      <c r="B66" s="93"/>
      <c r="C66" s="93"/>
      <c r="D66" s="93"/>
      <c r="E66" s="93"/>
      <c r="F66" s="93"/>
      <c r="G66" s="93"/>
      <c r="H66" s="93"/>
      <c r="I66" s="94"/>
      <c r="J66" s="64" t="s">
        <v>3</v>
      </c>
      <c r="K66" s="65">
        <v>944</v>
      </c>
      <c r="L66" s="66">
        <v>4</v>
      </c>
      <c r="M66" s="66">
        <v>9</v>
      </c>
      <c r="N66" s="67" t="s">
        <v>1</v>
      </c>
      <c r="O66" s="68">
        <v>240</v>
      </c>
      <c r="P66" s="41"/>
      <c r="Q66" s="85">
        <v>3411.2</v>
      </c>
      <c r="R66" s="85">
        <v>2968.3</v>
      </c>
      <c r="S66" s="102"/>
      <c r="T66" s="103"/>
      <c r="U66" s="85">
        <v>3411.2</v>
      </c>
      <c r="V66" s="85">
        <v>2968.3</v>
      </c>
      <c r="W66" s="105">
        <f t="shared" si="3"/>
        <v>100</v>
      </c>
      <c r="X66" s="105">
        <f t="shared" si="1"/>
        <v>100</v>
      </c>
    </row>
    <row r="67" spans="1:24" ht="74.25" customHeight="1" x14ac:dyDescent="0.2">
      <c r="A67" s="10"/>
      <c r="B67" s="29"/>
      <c r="C67" s="29"/>
      <c r="D67" s="29"/>
      <c r="E67" s="29"/>
      <c r="F67" s="29"/>
      <c r="G67" s="29"/>
      <c r="H67" s="29"/>
      <c r="I67" s="30"/>
      <c r="J67" s="70" t="s">
        <v>52</v>
      </c>
      <c r="K67" s="65">
        <v>944</v>
      </c>
      <c r="L67" s="66">
        <v>4</v>
      </c>
      <c r="M67" s="66">
        <v>9</v>
      </c>
      <c r="N67" s="67" t="s">
        <v>53</v>
      </c>
      <c r="O67" s="68"/>
      <c r="P67" s="41"/>
      <c r="Q67" s="85">
        <f t="shared" ref="Q67:R68" si="33">+Q68</f>
        <v>721.6</v>
      </c>
      <c r="R67" s="85">
        <f t="shared" si="33"/>
        <v>0</v>
      </c>
      <c r="S67" s="102"/>
      <c r="T67" s="103"/>
      <c r="U67" s="85">
        <f t="shared" ref="U67:V67" si="34">+U68</f>
        <v>330</v>
      </c>
      <c r="V67" s="85">
        <f t="shared" si="34"/>
        <v>0</v>
      </c>
      <c r="W67" s="105">
        <f t="shared" si="3"/>
        <v>45.731707317073166</v>
      </c>
      <c r="X67" s="105">
        <v>0</v>
      </c>
    </row>
    <row r="68" spans="1:24" ht="41.25" customHeight="1" x14ac:dyDescent="0.2">
      <c r="A68" s="10"/>
      <c r="B68" s="29"/>
      <c r="C68" s="29"/>
      <c r="D68" s="29"/>
      <c r="E68" s="29"/>
      <c r="F68" s="29"/>
      <c r="G68" s="29"/>
      <c r="H68" s="29"/>
      <c r="I68" s="30"/>
      <c r="J68" s="70" t="s">
        <v>16</v>
      </c>
      <c r="K68" s="65">
        <v>944</v>
      </c>
      <c r="L68" s="66">
        <v>4</v>
      </c>
      <c r="M68" s="66">
        <v>9</v>
      </c>
      <c r="N68" s="67" t="s">
        <v>53</v>
      </c>
      <c r="O68" s="68">
        <v>600</v>
      </c>
      <c r="P68" s="26"/>
      <c r="Q68" s="85">
        <f t="shared" si="33"/>
        <v>721.6</v>
      </c>
      <c r="R68" s="85">
        <f t="shared" si="33"/>
        <v>0</v>
      </c>
      <c r="S68" s="102"/>
      <c r="T68" s="103"/>
      <c r="U68" s="85">
        <f t="shared" ref="U68:V68" si="35">+U69</f>
        <v>330</v>
      </c>
      <c r="V68" s="85">
        <f t="shared" si="35"/>
        <v>0</v>
      </c>
      <c r="W68" s="105">
        <f t="shared" si="3"/>
        <v>45.731707317073166</v>
      </c>
      <c r="X68" s="105">
        <v>0</v>
      </c>
    </row>
    <row r="69" spans="1:24" ht="21" customHeight="1" x14ac:dyDescent="0.2">
      <c r="A69" s="10"/>
      <c r="B69" s="29"/>
      <c r="C69" s="29"/>
      <c r="D69" s="29"/>
      <c r="E69" s="29"/>
      <c r="F69" s="29"/>
      <c r="G69" s="29"/>
      <c r="H69" s="29"/>
      <c r="I69" s="30"/>
      <c r="J69" s="70" t="s">
        <v>20</v>
      </c>
      <c r="K69" s="65">
        <v>944</v>
      </c>
      <c r="L69" s="66">
        <v>4</v>
      </c>
      <c r="M69" s="66">
        <v>9</v>
      </c>
      <c r="N69" s="67" t="s">
        <v>53</v>
      </c>
      <c r="O69" s="68">
        <v>610</v>
      </c>
      <c r="P69" s="26"/>
      <c r="Q69" s="85">
        <v>721.6</v>
      </c>
      <c r="R69" s="85">
        <v>0</v>
      </c>
      <c r="S69" s="102"/>
      <c r="T69" s="103"/>
      <c r="U69" s="104">
        <v>330</v>
      </c>
      <c r="V69" s="105">
        <v>0</v>
      </c>
      <c r="W69" s="105">
        <f t="shared" si="3"/>
        <v>45.731707317073166</v>
      </c>
      <c r="X69" s="105">
        <v>0</v>
      </c>
    </row>
    <row r="70" spans="1:24" ht="30" customHeight="1" x14ac:dyDescent="0.2">
      <c r="A70" s="10"/>
      <c r="B70" s="152">
        <v>500</v>
      </c>
      <c r="C70" s="152"/>
      <c r="D70" s="152"/>
      <c r="E70" s="152"/>
      <c r="F70" s="152"/>
      <c r="G70" s="152"/>
      <c r="H70" s="152"/>
      <c r="I70" s="153"/>
      <c r="J70" s="63" t="s">
        <v>15</v>
      </c>
      <c r="K70" s="59">
        <v>944</v>
      </c>
      <c r="L70" s="60">
        <v>5</v>
      </c>
      <c r="M70" s="60" t="s">
        <v>4</v>
      </c>
      <c r="N70" s="61" t="s">
        <v>4</v>
      </c>
      <c r="O70" s="62" t="s">
        <v>4</v>
      </c>
      <c r="P70" s="26">
        <v>56463.5</v>
      </c>
      <c r="Q70" s="112">
        <f t="shared" ref="Q70:V70" si="36">+Q71+Q86</f>
        <v>115759.40000000001</v>
      </c>
      <c r="R70" s="112">
        <f t="shared" si="36"/>
        <v>16567.2</v>
      </c>
      <c r="S70" s="112">
        <f t="shared" si="36"/>
        <v>0</v>
      </c>
      <c r="T70" s="112">
        <f t="shared" si="36"/>
        <v>0</v>
      </c>
      <c r="U70" s="112">
        <f t="shared" si="36"/>
        <v>114918.5</v>
      </c>
      <c r="V70" s="112">
        <f t="shared" si="36"/>
        <v>16532.8</v>
      </c>
      <c r="W70" s="113">
        <f t="shared" si="3"/>
        <v>99.273579510605614</v>
      </c>
      <c r="X70" s="113">
        <f t="shared" si="1"/>
        <v>99.792360809309955</v>
      </c>
    </row>
    <row r="71" spans="1:24" ht="18.75" customHeight="1" x14ac:dyDescent="0.2">
      <c r="A71" s="10"/>
      <c r="B71" s="152">
        <v>503</v>
      </c>
      <c r="C71" s="152"/>
      <c r="D71" s="152"/>
      <c r="E71" s="152"/>
      <c r="F71" s="152"/>
      <c r="G71" s="152"/>
      <c r="H71" s="152"/>
      <c r="I71" s="153"/>
      <c r="J71" s="64" t="s">
        <v>14</v>
      </c>
      <c r="K71" s="65">
        <v>944</v>
      </c>
      <c r="L71" s="66">
        <v>5</v>
      </c>
      <c r="M71" s="66">
        <v>3</v>
      </c>
      <c r="N71" s="67" t="s">
        <v>4</v>
      </c>
      <c r="O71" s="68" t="s">
        <v>4</v>
      </c>
      <c r="P71" s="41">
        <v>56463.5</v>
      </c>
      <c r="Q71" s="85">
        <f>+Q72+Q80+Q83</f>
        <v>114194.1</v>
      </c>
      <c r="R71" s="85">
        <f>+R72+R80</f>
        <v>16567.2</v>
      </c>
      <c r="S71" s="154"/>
      <c r="T71" s="155"/>
      <c r="U71" s="85">
        <f>+U72+U80+U83</f>
        <v>113620.8</v>
      </c>
      <c r="V71" s="85">
        <f>+V72+V80+V83</f>
        <v>16532.8</v>
      </c>
      <c r="W71" s="105">
        <f t="shared" si="3"/>
        <v>99.497960052226858</v>
      </c>
      <c r="X71" s="105">
        <f t="shared" si="1"/>
        <v>99.792360809309955</v>
      </c>
    </row>
    <row r="72" spans="1:24" ht="36.75" customHeight="1" x14ac:dyDescent="0.2">
      <c r="A72" s="10"/>
      <c r="B72" s="42"/>
      <c r="C72" s="42"/>
      <c r="D72" s="42"/>
      <c r="E72" s="42"/>
      <c r="F72" s="42"/>
      <c r="G72" s="42"/>
      <c r="H72" s="42"/>
      <c r="I72" s="43"/>
      <c r="J72" s="70" t="s">
        <v>5</v>
      </c>
      <c r="K72" s="65">
        <v>944</v>
      </c>
      <c r="L72" s="66">
        <v>5</v>
      </c>
      <c r="M72" s="66">
        <v>3</v>
      </c>
      <c r="N72" s="67" t="s">
        <v>1</v>
      </c>
      <c r="O72" s="68"/>
      <c r="P72" s="41"/>
      <c r="Q72" s="85">
        <f>+Q73+Q75+Q77</f>
        <v>7723.6</v>
      </c>
      <c r="R72" s="85">
        <f t="shared" ref="R72:V72" si="37">+R73+R75+R77</f>
        <v>3693.8</v>
      </c>
      <c r="S72" s="85">
        <f t="shared" si="37"/>
        <v>0</v>
      </c>
      <c r="T72" s="85">
        <f t="shared" si="37"/>
        <v>0</v>
      </c>
      <c r="U72" s="85">
        <f t="shared" si="37"/>
        <v>7498.7</v>
      </c>
      <c r="V72" s="85">
        <f t="shared" si="37"/>
        <v>3659.4</v>
      </c>
      <c r="W72" s="105">
        <f t="shared" si="3"/>
        <v>97.088145424413469</v>
      </c>
      <c r="X72" s="105">
        <f t="shared" si="1"/>
        <v>99.068709729817527</v>
      </c>
    </row>
    <row r="73" spans="1:24" ht="48" customHeight="1" x14ac:dyDescent="0.2">
      <c r="A73" s="10"/>
      <c r="B73" s="42"/>
      <c r="C73" s="42"/>
      <c r="D73" s="42"/>
      <c r="E73" s="42"/>
      <c r="F73" s="42"/>
      <c r="G73" s="42"/>
      <c r="H73" s="42"/>
      <c r="I73" s="43"/>
      <c r="J73" s="64" t="s">
        <v>41</v>
      </c>
      <c r="K73" s="65">
        <v>944</v>
      </c>
      <c r="L73" s="66">
        <v>5</v>
      </c>
      <c r="M73" s="66">
        <v>3</v>
      </c>
      <c r="N73" s="67" t="s">
        <v>1</v>
      </c>
      <c r="O73" s="68">
        <v>200</v>
      </c>
      <c r="P73" s="41"/>
      <c r="Q73" s="85">
        <f>+Q74</f>
        <v>4677.6000000000004</v>
      </c>
      <c r="R73" s="85">
        <f>+R74</f>
        <v>3693.8</v>
      </c>
      <c r="S73" s="85">
        <f t="shared" ref="S73:U73" si="38">+S74</f>
        <v>0</v>
      </c>
      <c r="T73" s="85">
        <f t="shared" si="38"/>
        <v>0</v>
      </c>
      <c r="U73" s="85">
        <f t="shared" si="38"/>
        <v>4482.5</v>
      </c>
      <c r="V73" s="85">
        <f t="shared" ref="V73" si="39">+V74</f>
        <v>3659.4</v>
      </c>
      <c r="W73" s="105">
        <f t="shared" si="3"/>
        <v>95.829057636394722</v>
      </c>
      <c r="X73" s="105">
        <f t="shared" si="1"/>
        <v>99.068709729817527</v>
      </c>
    </row>
    <row r="74" spans="1:24" ht="45.75" customHeight="1" x14ac:dyDescent="0.2">
      <c r="A74" s="10"/>
      <c r="B74" s="42"/>
      <c r="C74" s="42"/>
      <c r="D74" s="42"/>
      <c r="E74" s="42"/>
      <c r="F74" s="42"/>
      <c r="G74" s="42"/>
      <c r="H74" s="42"/>
      <c r="I74" s="43"/>
      <c r="J74" s="64" t="s">
        <v>3</v>
      </c>
      <c r="K74" s="65">
        <v>944</v>
      </c>
      <c r="L74" s="66">
        <v>5</v>
      </c>
      <c r="M74" s="66">
        <v>3</v>
      </c>
      <c r="N74" s="67" t="s">
        <v>1</v>
      </c>
      <c r="O74" s="68">
        <v>240</v>
      </c>
      <c r="P74" s="41"/>
      <c r="Q74" s="85">
        <v>4677.6000000000004</v>
      </c>
      <c r="R74" s="85">
        <v>3693.8</v>
      </c>
      <c r="S74" s="106"/>
      <c r="T74" s="107"/>
      <c r="U74" s="104">
        <v>4482.5</v>
      </c>
      <c r="V74" s="105">
        <v>3659.4</v>
      </c>
      <c r="W74" s="105">
        <f t="shared" si="3"/>
        <v>95.829057636394722</v>
      </c>
      <c r="X74" s="105">
        <f t="shared" si="1"/>
        <v>99.068709729817527</v>
      </c>
    </row>
    <row r="75" spans="1:24" ht="18.75" customHeight="1" x14ac:dyDescent="0.2">
      <c r="A75" s="10"/>
      <c r="B75" s="44"/>
      <c r="C75" s="44"/>
      <c r="D75" s="44"/>
      <c r="E75" s="44"/>
      <c r="F75" s="44"/>
      <c r="G75" s="44"/>
      <c r="H75" s="44"/>
      <c r="I75" s="45"/>
      <c r="J75" s="70" t="s">
        <v>7</v>
      </c>
      <c r="K75" s="65">
        <v>944</v>
      </c>
      <c r="L75" s="66">
        <v>5</v>
      </c>
      <c r="M75" s="66">
        <v>3</v>
      </c>
      <c r="N75" s="67" t="s">
        <v>1</v>
      </c>
      <c r="O75" s="68">
        <v>800</v>
      </c>
      <c r="P75" s="41"/>
      <c r="Q75" s="85">
        <f>+Q76</f>
        <v>2400</v>
      </c>
      <c r="R75" s="85">
        <f t="shared" ref="R75:V75" si="40">+R76</f>
        <v>0</v>
      </c>
      <c r="S75" s="85">
        <f t="shared" si="40"/>
        <v>0</v>
      </c>
      <c r="T75" s="85">
        <f t="shared" si="40"/>
        <v>0</v>
      </c>
      <c r="U75" s="85">
        <f t="shared" si="40"/>
        <v>2370.1999999999998</v>
      </c>
      <c r="V75" s="85">
        <f t="shared" si="40"/>
        <v>0</v>
      </c>
      <c r="W75" s="105">
        <f t="shared" si="3"/>
        <v>98.758333333333326</v>
      </c>
      <c r="X75" s="105">
        <v>0</v>
      </c>
    </row>
    <row r="76" spans="1:24" ht="66" customHeight="1" x14ac:dyDescent="0.2">
      <c r="A76" s="10"/>
      <c r="B76" s="44"/>
      <c r="C76" s="44"/>
      <c r="D76" s="44"/>
      <c r="E76" s="44"/>
      <c r="F76" s="44"/>
      <c r="G76" s="44"/>
      <c r="H76" s="44"/>
      <c r="I76" s="45"/>
      <c r="J76" s="70" t="s">
        <v>6</v>
      </c>
      <c r="K76" s="65">
        <v>944</v>
      </c>
      <c r="L76" s="66">
        <v>5</v>
      </c>
      <c r="M76" s="66">
        <v>3</v>
      </c>
      <c r="N76" s="67" t="s">
        <v>1</v>
      </c>
      <c r="O76" s="68">
        <v>810</v>
      </c>
      <c r="P76" s="41"/>
      <c r="Q76" s="114">
        <v>2400</v>
      </c>
      <c r="R76" s="114">
        <v>0</v>
      </c>
      <c r="S76" s="106"/>
      <c r="T76" s="107"/>
      <c r="U76" s="135">
        <v>2370.1999999999998</v>
      </c>
      <c r="V76" s="105">
        <v>0</v>
      </c>
      <c r="W76" s="105">
        <f t="shared" si="3"/>
        <v>98.758333333333326</v>
      </c>
      <c r="X76" s="105">
        <v>0</v>
      </c>
    </row>
    <row r="77" spans="1:24" ht="45" customHeight="1" x14ac:dyDescent="0.2">
      <c r="A77" s="10"/>
      <c r="B77" s="95"/>
      <c r="C77" s="95"/>
      <c r="D77" s="95"/>
      <c r="E77" s="95"/>
      <c r="F77" s="95"/>
      <c r="G77" s="95"/>
      <c r="H77" s="95"/>
      <c r="I77" s="96"/>
      <c r="J77" s="70" t="s">
        <v>16</v>
      </c>
      <c r="K77" s="65">
        <v>944</v>
      </c>
      <c r="L77" s="66">
        <v>5</v>
      </c>
      <c r="M77" s="66">
        <v>3</v>
      </c>
      <c r="N77" s="67" t="s">
        <v>1</v>
      </c>
      <c r="O77" s="68">
        <v>600</v>
      </c>
      <c r="P77" s="41"/>
      <c r="Q77" s="85">
        <f>+Q78+Q79</f>
        <v>646</v>
      </c>
      <c r="R77" s="85">
        <f t="shared" ref="R77:V77" si="41">+R78+R79</f>
        <v>0</v>
      </c>
      <c r="S77" s="85">
        <f t="shared" si="41"/>
        <v>0</v>
      </c>
      <c r="T77" s="85">
        <f t="shared" si="41"/>
        <v>0</v>
      </c>
      <c r="U77" s="85">
        <f t="shared" si="41"/>
        <v>646</v>
      </c>
      <c r="V77" s="85">
        <f t="shared" si="41"/>
        <v>0</v>
      </c>
      <c r="W77" s="105">
        <f t="shared" si="3"/>
        <v>100</v>
      </c>
      <c r="X77" s="105">
        <v>0</v>
      </c>
    </row>
    <row r="78" spans="1:24" ht="45" customHeight="1" x14ac:dyDescent="0.2">
      <c r="A78" s="10"/>
      <c r="B78" s="139"/>
      <c r="C78" s="139"/>
      <c r="D78" s="139"/>
      <c r="E78" s="139"/>
      <c r="F78" s="139"/>
      <c r="G78" s="139"/>
      <c r="H78" s="139"/>
      <c r="I78" s="140"/>
      <c r="J78" s="70" t="s">
        <v>20</v>
      </c>
      <c r="K78" s="65">
        <v>944</v>
      </c>
      <c r="L78" s="66">
        <v>5</v>
      </c>
      <c r="M78" s="66">
        <v>3</v>
      </c>
      <c r="N78" s="67" t="s">
        <v>1</v>
      </c>
      <c r="O78" s="68">
        <v>610</v>
      </c>
      <c r="P78" s="41"/>
      <c r="Q78" s="85">
        <v>546</v>
      </c>
      <c r="R78" s="85">
        <v>0</v>
      </c>
      <c r="S78" s="85"/>
      <c r="T78" s="85"/>
      <c r="U78" s="85">
        <v>546</v>
      </c>
      <c r="V78" s="85">
        <v>0</v>
      </c>
      <c r="W78" s="105">
        <f t="shared" si="3"/>
        <v>100</v>
      </c>
      <c r="X78" s="105">
        <v>0</v>
      </c>
    </row>
    <row r="79" spans="1:24" ht="73.5" customHeight="1" x14ac:dyDescent="0.2">
      <c r="A79" s="10"/>
      <c r="B79" s="87"/>
      <c r="C79" s="87"/>
      <c r="D79" s="87"/>
      <c r="E79" s="87"/>
      <c r="F79" s="87"/>
      <c r="G79" s="87"/>
      <c r="H79" s="87"/>
      <c r="I79" s="88"/>
      <c r="J79" s="64" t="s">
        <v>73</v>
      </c>
      <c r="K79" s="65">
        <v>944</v>
      </c>
      <c r="L79" s="66">
        <v>5</v>
      </c>
      <c r="M79" s="66">
        <v>3</v>
      </c>
      <c r="N79" s="67" t="s">
        <v>1</v>
      </c>
      <c r="O79" s="68">
        <v>630</v>
      </c>
      <c r="P79" s="41"/>
      <c r="Q79" s="85">
        <v>100</v>
      </c>
      <c r="R79" s="85">
        <v>0</v>
      </c>
      <c r="S79" s="106"/>
      <c r="T79" s="107"/>
      <c r="U79" s="115">
        <v>100</v>
      </c>
      <c r="V79" s="111">
        <v>0</v>
      </c>
      <c r="W79" s="105">
        <v>100</v>
      </c>
      <c r="X79" s="105">
        <v>0</v>
      </c>
    </row>
    <row r="80" spans="1:24" ht="42" customHeight="1" x14ac:dyDescent="0.2">
      <c r="A80" s="10"/>
      <c r="B80" s="33"/>
      <c r="C80" s="33"/>
      <c r="D80" s="33"/>
      <c r="E80" s="33"/>
      <c r="F80" s="33"/>
      <c r="G80" s="33"/>
      <c r="H80" s="33"/>
      <c r="I80" s="34"/>
      <c r="J80" s="64" t="s">
        <v>49</v>
      </c>
      <c r="K80" s="65">
        <v>944</v>
      </c>
      <c r="L80" s="66">
        <v>5</v>
      </c>
      <c r="M80" s="66">
        <v>3</v>
      </c>
      <c r="N80" s="67" t="s">
        <v>46</v>
      </c>
      <c r="O80" s="68"/>
      <c r="P80" s="41"/>
      <c r="Q80" s="85">
        <f>Q81</f>
        <v>69774</v>
      </c>
      <c r="R80" s="85">
        <f>R81</f>
        <v>12873.4</v>
      </c>
      <c r="S80" s="106"/>
      <c r="T80" s="107"/>
      <c r="U80" s="85">
        <f t="shared" ref="U80:V80" si="42">U81</f>
        <v>69616.800000000003</v>
      </c>
      <c r="V80" s="85">
        <f t="shared" si="42"/>
        <v>12873.4</v>
      </c>
      <c r="W80" s="105">
        <f t="shared" si="3"/>
        <v>99.774701178089259</v>
      </c>
      <c r="X80" s="105">
        <f t="shared" si="1"/>
        <v>100</v>
      </c>
    </row>
    <row r="81" spans="1:24" ht="44.25" customHeight="1" x14ac:dyDescent="0.2">
      <c r="A81" s="10"/>
      <c r="B81" s="33"/>
      <c r="C81" s="33"/>
      <c r="D81" s="33"/>
      <c r="E81" s="33"/>
      <c r="F81" s="33"/>
      <c r="G81" s="33"/>
      <c r="H81" s="33"/>
      <c r="I81" s="34"/>
      <c r="J81" s="70" t="s">
        <v>16</v>
      </c>
      <c r="K81" s="65">
        <v>944</v>
      </c>
      <c r="L81" s="66">
        <v>5</v>
      </c>
      <c r="M81" s="66">
        <v>3</v>
      </c>
      <c r="N81" s="67" t="s">
        <v>46</v>
      </c>
      <c r="O81" s="68">
        <v>600</v>
      </c>
      <c r="P81" s="41"/>
      <c r="Q81" s="85">
        <f>+Q82</f>
        <v>69774</v>
      </c>
      <c r="R81" s="85">
        <f>+R82</f>
        <v>12873.4</v>
      </c>
      <c r="S81" s="106"/>
      <c r="T81" s="107"/>
      <c r="U81" s="85">
        <f t="shared" ref="U81:V81" si="43">+U82</f>
        <v>69616.800000000003</v>
      </c>
      <c r="V81" s="85">
        <f t="shared" si="43"/>
        <v>12873.4</v>
      </c>
      <c r="W81" s="105">
        <f t="shared" si="3"/>
        <v>99.774701178089259</v>
      </c>
      <c r="X81" s="105">
        <f t="shared" si="1"/>
        <v>100</v>
      </c>
    </row>
    <row r="82" spans="1:24" ht="18.75" customHeight="1" x14ac:dyDescent="0.2">
      <c r="A82" s="10"/>
      <c r="B82" s="44"/>
      <c r="C82" s="44"/>
      <c r="D82" s="44"/>
      <c r="E82" s="44"/>
      <c r="F82" s="44"/>
      <c r="G82" s="44"/>
      <c r="H82" s="44"/>
      <c r="I82" s="45"/>
      <c r="J82" s="70" t="s">
        <v>20</v>
      </c>
      <c r="K82" s="65">
        <v>944</v>
      </c>
      <c r="L82" s="66">
        <v>5</v>
      </c>
      <c r="M82" s="66">
        <v>3</v>
      </c>
      <c r="N82" s="67" t="s">
        <v>46</v>
      </c>
      <c r="O82" s="68">
        <v>610</v>
      </c>
      <c r="P82" s="41"/>
      <c r="Q82" s="85">
        <v>69774</v>
      </c>
      <c r="R82" s="85">
        <v>12873.4</v>
      </c>
      <c r="S82" s="106"/>
      <c r="T82" s="107"/>
      <c r="U82" s="85">
        <v>69616.800000000003</v>
      </c>
      <c r="V82" s="85">
        <v>12873.4</v>
      </c>
      <c r="W82" s="105">
        <f t="shared" si="3"/>
        <v>99.774701178089259</v>
      </c>
      <c r="X82" s="105">
        <f t="shared" si="1"/>
        <v>100</v>
      </c>
    </row>
    <row r="83" spans="1:24" ht="67.5" customHeight="1" x14ac:dyDescent="0.2">
      <c r="A83" s="10"/>
      <c r="B83" s="44"/>
      <c r="C83" s="44"/>
      <c r="D83" s="44"/>
      <c r="E83" s="44"/>
      <c r="F83" s="44"/>
      <c r="G83" s="44"/>
      <c r="H83" s="44"/>
      <c r="I83" s="45"/>
      <c r="J83" s="70" t="s">
        <v>52</v>
      </c>
      <c r="K83" s="65">
        <v>944</v>
      </c>
      <c r="L83" s="66">
        <v>5</v>
      </c>
      <c r="M83" s="66">
        <v>3</v>
      </c>
      <c r="N83" s="67" t="s">
        <v>53</v>
      </c>
      <c r="O83" s="68"/>
      <c r="P83" s="41"/>
      <c r="Q83" s="85">
        <f>+Q84</f>
        <v>36696.5</v>
      </c>
      <c r="R83" s="85">
        <f t="shared" ref="R83:V84" si="44">+R84</f>
        <v>0</v>
      </c>
      <c r="S83" s="85">
        <f t="shared" si="44"/>
        <v>0</v>
      </c>
      <c r="T83" s="85">
        <f t="shared" si="44"/>
        <v>0</v>
      </c>
      <c r="U83" s="85">
        <f t="shared" si="44"/>
        <v>36505.300000000003</v>
      </c>
      <c r="V83" s="85">
        <f t="shared" si="44"/>
        <v>0</v>
      </c>
      <c r="W83" s="105">
        <f t="shared" si="3"/>
        <v>99.478969384001203</v>
      </c>
      <c r="X83" s="105">
        <v>0</v>
      </c>
    </row>
    <row r="84" spans="1:24" ht="44.25" customHeight="1" x14ac:dyDescent="0.2">
      <c r="A84" s="10"/>
      <c r="B84" s="44"/>
      <c r="C84" s="44"/>
      <c r="D84" s="44"/>
      <c r="E84" s="44"/>
      <c r="F84" s="44"/>
      <c r="G84" s="44"/>
      <c r="H84" s="44"/>
      <c r="I84" s="45"/>
      <c r="J84" s="70" t="s">
        <v>16</v>
      </c>
      <c r="K84" s="65">
        <v>944</v>
      </c>
      <c r="L84" s="66">
        <v>5</v>
      </c>
      <c r="M84" s="66">
        <v>3</v>
      </c>
      <c r="N84" s="67" t="s">
        <v>53</v>
      </c>
      <c r="O84" s="68">
        <v>600</v>
      </c>
      <c r="P84" s="41"/>
      <c r="Q84" s="85">
        <f>+Q85</f>
        <v>36696.5</v>
      </c>
      <c r="R84" s="85">
        <f t="shared" si="44"/>
        <v>0</v>
      </c>
      <c r="S84" s="85">
        <f t="shared" si="44"/>
        <v>0</v>
      </c>
      <c r="T84" s="85">
        <f t="shared" si="44"/>
        <v>0</v>
      </c>
      <c r="U84" s="85">
        <f t="shared" si="44"/>
        <v>36505.300000000003</v>
      </c>
      <c r="V84" s="85">
        <f t="shared" si="44"/>
        <v>0</v>
      </c>
      <c r="W84" s="105">
        <f t="shared" si="3"/>
        <v>99.478969384001203</v>
      </c>
      <c r="X84" s="105">
        <v>0</v>
      </c>
    </row>
    <row r="85" spans="1:24" ht="22.5" customHeight="1" x14ac:dyDescent="0.2">
      <c r="A85" s="10"/>
      <c r="B85" s="87"/>
      <c r="C85" s="87"/>
      <c r="D85" s="87"/>
      <c r="E85" s="87"/>
      <c r="F85" s="87"/>
      <c r="G85" s="87"/>
      <c r="H85" s="87"/>
      <c r="I85" s="88"/>
      <c r="J85" s="70" t="s">
        <v>20</v>
      </c>
      <c r="K85" s="65">
        <v>944</v>
      </c>
      <c r="L85" s="66">
        <v>5</v>
      </c>
      <c r="M85" s="66">
        <v>3</v>
      </c>
      <c r="N85" s="67" t="s">
        <v>53</v>
      </c>
      <c r="O85" s="68">
        <v>610</v>
      </c>
      <c r="P85" s="41"/>
      <c r="Q85" s="85">
        <v>36696.5</v>
      </c>
      <c r="R85" s="85">
        <v>0</v>
      </c>
      <c r="S85" s="106"/>
      <c r="T85" s="107"/>
      <c r="U85" s="78">
        <v>36505.300000000003</v>
      </c>
      <c r="V85" s="105">
        <v>0</v>
      </c>
      <c r="W85" s="105">
        <f t="shared" ref="W85" si="45">U85/Q85*100</f>
        <v>99.478969384001203</v>
      </c>
      <c r="X85" s="105">
        <v>0</v>
      </c>
    </row>
    <row r="86" spans="1:24" ht="30.75" customHeight="1" x14ac:dyDescent="0.2">
      <c r="A86" s="10"/>
      <c r="B86" s="87"/>
      <c r="C86" s="87"/>
      <c r="D86" s="87"/>
      <c r="E86" s="87"/>
      <c r="F86" s="87"/>
      <c r="G86" s="87"/>
      <c r="H86" s="87"/>
      <c r="I86" s="88"/>
      <c r="J86" s="70" t="s">
        <v>60</v>
      </c>
      <c r="K86" s="65">
        <v>944</v>
      </c>
      <c r="L86" s="66">
        <v>5</v>
      </c>
      <c r="M86" s="66">
        <v>5</v>
      </c>
      <c r="N86" s="67"/>
      <c r="O86" s="68"/>
      <c r="P86" s="41"/>
      <c r="Q86" s="85">
        <f>+Q87</f>
        <v>1565.3</v>
      </c>
      <c r="R86" s="85">
        <f t="shared" ref="R86:V86" si="46">+R87</f>
        <v>0</v>
      </c>
      <c r="S86" s="85">
        <f t="shared" si="46"/>
        <v>0</v>
      </c>
      <c r="T86" s="85">
        <f t="shared" si="46"/>
        <v>0</v>
      </c>
      <c r="U86" s="85">
        <f t="shared" si="46"/>
        <v>1297.7</v>
      </c>
      <c r="V86" s="85">
        <f t="shared" si="46"/>
        <v>0</v>
      </c>
      <c r="W86" s="105">
        <f t="shared" si="3"/>
        <v>82.904235609787264</v>
      </c>
      <c r="X86" s="105">
        <v>0</v>
      </c>
    </row>
    <row r="87" spans="1:24" ht="74.25" customHeight="1" x14ac:dyDescent="0.2">
      <c r="A87" s="10"/>
      <c r="B87" s="87"/>
      <c r="C87" s="87"/>
      <c r="D87" s="87"/>
      <c r="E87" s="87"/>
      <c r="F87" s="87"/>
      <c r="G87" s="87"/>
      <c r="H87" s="87"/>
      <c r="I87" s="88"/>
      <c r="J87" s="70" t="s">
        <v>52</v>
      </c>
      <c r="K87" s="65">
        <v>944</v>
      </c>
      <c r="L87" s="66">
        <v>5</v>
      </c>
      <c r="M87" s="66">
        <v>5</v>
      </c>
      <c r="N87" s="67" t="s">
        <v>53</v>
      </c>
      <c r="O87" s="68"/>
      <c r="P87" s="41"/>
      <c r="Q87" s="85">
        <f>+Q88</f>
        <v>1565.3</v>
      </c>
      <c r="R87" s="85">
        <f t="shared" ref="R87:V87" si="47">+R88</f>
        <v>0</v>
      </c>
      <c r="S87" s="85">
        <f t="shared" si="47"/>
        <v>0</v>
      </c>
      <c r="T87" s="85">
        <f t="shared" si="47"/>
        <v>0</v>
      </c>
      <c r="U87" s="85">
        <f t="shared" si="47"/>
        <v>1297.7</v>
      </c>
      <c r="V87" s="85">
        <f t="shared" si="47"/>
        <v>0</v>
      </c>
      <c r="W87" s="105">
        <f t="shared" si="3"/>
        <v>82.904235609787264</v>
      </c>
      <c r="X87" s="105">
        <v>0</v>
      </c>
    </row>
    <row r="88" spans="1:24" ht="38.25" customHeight="1" x14ac:dyDescent="0.2">
      <c r="A88" s="10"/>
      <c r="B88" s="87"/>
      <c r="C88" s="87"/>
      <c r="D88" s="87"/>
      <c r="E88" s="87"/>
      <c r="F88" s="87"/>
      <c r="G88" s="87"/>
      <c r="H88" s="87"/>
      <c r="I88" s="88"/>
      <c r="J88" s="70" t="s">
        <v>16</v>
      </c>
      <c r="K88" s="65">
        <v>944</v>
      </c>
      <c r="L88" s="66">
        <v>5</v>
      </c>
      <c r="M88" s="66">
        <v>5</v>
      </c>
      <c r="N88" s="67" t="s">
        <v>53</v>
      </c>
      <c r="O88" s="68">
        <v>600</v>
      </c>
      <c r="P88" s="41"/>
      <c r="Q88" s="85">
        <f>+Q89</f>
        <v>1565.3</v>
      </c>
      <c r="R88" s="85">
        <f t="shared" ref="R88:V88" si="48">+R89</f>
        <v>0</v>
      </c>
      <c r="S88" s="85">
        <f t="shared" si="48"/>
        <v>0</v>
      </c>
      <c r="T88" s="85">
        <f t="shared" si="48"/>
        <v>0</v>
      </c>
      <c r="U88" s="85">
        <f t="shared" si="48"/>
        <v>1297.7</v>
      </c>
      <c r="V88" s="85">
        <f t="shared" si="48"/>
        <v>0</v>
      </c>
      <c r="W88" s="105">
        <f t="shared" si="3"/>
        <v>82.904235609787264</v>
      </c>
      <c r="X88" s="105">
        <v>0</v>
      </c>
    </row>
    <row r="89" spans="1:24" ht="18.75" customHeight="1" x14ac:dyDescent="0.2">
      <c r="A89" s="10"/>
      <c r="B89" s="33"/>
      <c r="C89" s="33"/>
      <c r="D89" s="33"/>
      <c r="E89" s="33"/>
      <c r="F89" s="33"/>
      <c r="G89" s="33"/>
      <c r="H89" s="33"/>
      <c r="I89" s="34"/>
      <c r="J89" s="70" t="s">
        <v>20</v>
      </c>
      <c r="K89" s="65">
        <v>944</v>
      </c>
      <c r="L89" s="66">
        <v>5</v>
      </c>
      <c r="M89" s="66">
        <v>5</v>
      </c>
      <c r="N89" s="67" t="s">
        <v>53</v>
      </c>
      <c r="O89" s="68">
        <v>610</v>
      </c>
      <c r="P89" s="41"/>
      <c r="Q89" s="85">
        <v>1565.3</v>
      </c>
      <c r="R89" s="85">
        <v>0</v>
      </c>
      <c r="S89" s="106"/>
      <c r="T89" s="107"/>
      <c r="U89" s="85">
        <v>1297.7</v>
      </c>
      <c r="V89" s="105">
        <v>0</v>
      </c>
      <c r="W89" s="105">
        <f t="shared" si="3"/>
        <v>82.904235609787264</v>
      </c>
      <c r="X89" s="105">
        <v>0</v>
      </c>
    </row>
    <row r="90" spans="1:24" ht="16.5" customHeight="1" x14ac:dyDescent="0.2">
      <c r="A90" s="10"/>
      <c r="B90" s="152">
        <v>700</v>
      </c>
      <c r="C90" s="152"/>
      <c r="D90" s="152"/>
      <c r="E90" s="152"/>
      <c r="F90" s="152"/>
      <c r="G90" s="152"/>
      <c r="H90" s="152"/>
      <c r="I90" s="153"/>
      <c r="J90" s="58" t="s">
        <v>13</v>
      </c>
      <c r="K90" s="59">
        <v>944</v>
      </c>
      <c r="L90" s="60">
        <v>7</v>
      </c>
      <c r="M90" s="60" t="s">
        <v>4</v>
      </c>
      <c r="N90" s="61" t="s">
        <v>4</v>
      </c>
      <c r="O90" s="62" t="s">
        <v>4</v>
      </c>
      <c r="P90" s="26">
        <v>100</v>
      </c>
      <c r="Q90" s="112">
        <f>+Q91+Q95</f>
        <v>240</v>
      </c>
      <c r="R90" s="112">
        <f t="shared" ref="R90:V90" si="49">+R91+R95</f>
        <v>0</v>
      </c>
      <c r="S90" s="112">
        <f t="shared" si="49"/>
        <v>0</v>
      </c>
      <c r="T90" s="112">
        <f t="shared" si="49"/>
        <v>0</v>
      </c>
      <c r="U90" s="112">
        <f t="shared" si="49"/>
        <v>211.1</v>
      </c>
      <c r="V90" s="112">
        <f t="shared" si="49"/>
        <v>0</v>
      </c>
      <c r="W90" s="113">
        <f t="shared" si="3"/>
        <v>87.958333333333329</v>
      </c>
      <c r="X90" s="113">
        <v>0</v>
      </c>
    </row>
    <row r="91" spans="1:24" ht="52.5" customHeight="1" x14ac:dyDescent="0.2">
      <c r="A91" s="10"/>
      <c r="B91" s="44"/>
      <c r="C91" s="44"/>
      <c r="D91" s="44"/>
      <c r="E91" s="44"/>
      <c r="F91" s="44"/>
      <c r="G91" s="44"/>
      <c r="H91" s="44"/>
      <c r="I91" s="45"/>
      <c r="J91" s="71" t="s">
        <v>54</v>
      </c>
      <c r="K91" s="65">
        <v>944</v>
      </c>
      <c r="L91" s="66">
        <v>7</v>
      </c>
      <c r="M91" s="66">
        <v>5</v>
      </c>
      <c r="N91" s="67"/>
      <c r="O91" s="68"/>
      <c r="P91" s="41"/>
      <c r="Q91" s="85">
        <f>+Q92</f>
        <v>140</v>
      </c>
      <c r="R91" s="85">
        <f t="shared" ref="R91:V91" si="50">+R92</f>
        <v>0</v>
      </c>
      <c r="S91" s="85">
        <f t="shared" si="50"/>
        <v>0</v>
      </c>
      <c r="T91" s="85">
        <f t="shared" si="50"/>
        <v>0</v>
      </c>
      <c r="U91" s="85">
        <f t="shared" si="50"/>
        <v>117.5</v>
      </c>
      <c r="V91" s="85">
        <f t="shared" si="50"/>
        <v>0</v>
      </c>
      <c r="W91" s="105">
        <f t="shared" si="3"/>
        <v>83.928571428571431</v>
      </c>
      <c r="X91" s="105">
        <v>0</v>
      </c>
    </row>
    <row r="92" spans="1:24" ht="33" customHeight="1" x14ac:dyDescent="0.2">
      <c r="A92" s="10"/>
      <c r="B92" s="44"/>
      <c r="C92" s="44"/>
      <c r="D92" s="44"/>
      <c r="E92" s="44"/>
      <c r="F92" s="44"/>
      <c r="G92" s="44"/>
      <c r="H92" s="44"/>
      <c r="I92" s="45"/>
      <c r="J92" s="64" t="s">
        <v>5</v>
      </c>
      <c r="K92" s="65">
        <v>944</v>
      </c>
      <c r="L92" s="66">
        <v>7</v>
      </c>
      <c r="M92" s="66">
        <v>5</v>
      </c>
      <c r="N92" s="67" t="s">
        <v>1</v>
      </c>
      <c r="O92" s="62"/>
      <c r="P92" s="26"/>
      <c r="Q92" s="85">
        <f>+Q93</f>
        <v>140</v>
      </c>
      <c r="R92" s="85">
        <f>+R93</f>
        <v>0</v>
      </c>
      <c r="S92" s="106"/>
      <c r="T92" s="107"/>
      <c r="U92" s="85">
        <f t="shared" ref="U92:V92" si="51">+U93</f>
        <v>117.5</v>
      </c>
      <c r="V92" s="85">
        <f t="shared" si="51"/>
        <v>0</v>
      </c>
      <c r="W92" s="105">
        <f t="shared" si="3"/>
        <v>83.928571428571431</v>
      </c>
      <c r="X92" s="105">
        <v>0</v>
      </c>
    </row>
    <row r="93" spans="1:24" ht="44.25" customHeight="1" x14ac:dyDescent="0.2">
      <c r="A93" s="10"/>
      <c r="B93" s="44"/>
      <c r="C93" s="44"/>
      <c r="D93" s="44"/>
      <c r="E93" s="44"/>
      <c r="F93" s="44"/>
      <c r="G93" s="44"/>
      <c r="H93" s="44"/>
      <c r="I93" s="45"/>
      <c r="J93" s="64" t="s">
        <v>41</v>
      </c>
      <c r="K93" s="65">
        <v>944</v>
      </c>
      <c r="L93" s="66">
        <v>7</v>
      </c>
      <c r="M93" s="66">
        <v>5</v>
      </c>
      <c r="N93" s="67" t="s">
        <v>1</v>
      </c>
      <c r="O93" s="68">
        <v>200</v>
      </c>
      <c r="P93" s="41"/>
      <c r="Q93" s="85">
        <f>+Q94</f>
        <v>140</v>
      </c>
      <c r="R93" s="85">
        <f>+R94</f>
        <v>0</v>
      </c>
      <c r="S93" s="106"/>
      <c r="T93" s="107"/>
      <c r="U93" s="85">
        <f t="shared" ref="U93:V93" si="52">+U94</f>
        <v>117.5</v>
      </c>
      <c r="V93" s="85">
        <f t="shared" si="52"/>
        <v>0</v>
      </c>
      <c r="W93" s="105">
        <f t="shared" si="3"/>
        <v>83.928571428571431</v>
      </c>
      <c r="X93" s="105">
        <v>0</v>
      </c>
    </row>
    <row r="94" spans="1:24" ht="47.25" customHeight="1" x14ac:dyDescent="0.2">
      <c r="A94" s="10"/>
      <c r="B94" s="44"/>
      <c r="C94" s="44"/>
      <c r="D94" s="44"/>
      <c r="E94" s="44"/>
      <c r="F94" s="44"/>
      <c r="G94" s="44"/>
      <c r="H94" s="44"/>
      <c r="I94" s="45"/>
      <c r="J94" s="64" t="s">
        <v>3</v>
      </c>
      <c r="K94" s="65">
        <v>944</v>
      </c>
      <c r="L94" s="66">
        <v>7</v>
      </c>
      <c r="M94" s="66">
        <v>5</v>
      </c>
      <c r="N94" s="67" t="s">
        <v>1</v>
      </c>
      <c r="O94" s="68">
        <v>240</v>
      </c>
      <c r="P94" s="41"/>
      <c r="Q94" s="85">
        <v>140</v>
      </c>
      <c r="R94" s="85">
        <v>0</v>
      </c>
      <c r="S94" s="106"/>
      <c r="T94" s="107"/>
      <c r="U94" s="104">
        <v>117.5</v>
      </c>
      <c r="V94" s="105">
        <v>0</v>
      </c>
      <c r="W94" s="105">
        <f t="shared" si="3"/>
        <v>83.928571428571431</v>
      </c>
      <c r="X94" s="105">
        <v>0</v>
      </c>
    </row>
    <row r="95" spans="1:24" ht="19.5" customHeight="1" x14ac:dyDescent="0.2">
      <c r="A95" s="10"/>
      <c r="B95" s="152">
        <v>707</v>
      </c>
      <c r="C95" s="152"/>
      <c r="D95" s="152"/>
      <c r="E95" s="152"/>
      <c r="F95" s="152"/>
      <c r="G95" s="152"/>
      <c r="H95" s="152"/>
      <c r="I95" s="153"/>
      <c r="J95" s="70" t="s">
        <v>12</v>
      </c>
      <c r="K95" s="65">
        <v>944</v>
      </c>
      <c r="L95" s="66">
        <v>7</v>
      </c>
      <c r="M95" s="66">
        <v>7</v>
      </c>
      <c r="N95" s="67" t="s">
        <v>4</v>
      </c>
      <c r="O95" s="68" t="s">
        <v>4</v>
      </c>
      <c r="P95" s="41">
        <v>100</v>
      </c>
      <c r="Q95" s="85">
        <f>+Q96</f>
        <v>100</v>
      </c>
      <c r="R95" s="85">
        <f t="shared" ref="R95:V95" si="53">+R96</f>
        <v>0</v>
      </c>
      <c r="S95" s="85">
        <f t="shared" si="53"/>
        <v>0</v>
      </c>
      <c r="T95" s="85">
        <f t="shared" si="53"/>
        <v>0</v>
      </c>
      <c r="U95" s="85">
        <f t="shared" si="53"/>
        <v>93.6</v>
      </c>
      <c r="V95" s="85">
        <f t="shared" si="53"/>
        <v>0</v>
      </c>
      <c r="W95" s="105">
        <f t="shared" si="3"/>
        <v>93.6</v>
      </c>
      <c r="X95" s="105">
        <v>0</v>
      </c>
    </row>
    <row r="96" spans="1:24" ht="31.5" customHeight="1" x14ac:dyDescent="0.2">
      <c r="A96" s="10"/>
      <c r="B96" s="152" t="s">
        <v>1</v>
      </c>
      <c r="C96" s="152"/>
      <c r="D96" s="152"/>
      <c r="E96" s="152"/>
      <c r="F96" s="152"/>
      <c r="G96" s="152"/>
      <c r="H96" s="152"/>
      <c r="I96" s="153"/>
      <c r="J96" s="64" t="s">
        <v>5</v>
      </c>
      <c r="K96" s="65">
        <v>944</v>
      </c>
      <c r="L96" s="66">
        <v>7</v>
      </c>
      <c r="M96" s="66">
        <v>7</v>
      </c>
      <c r="N96" s="67" t="s">
        <v>1</v>
      </c>
      <c r="O96" s="68" t="s">
        <v>4</v>
      </c>
      <c r="P96" s="41">
        <v>100</v>
      </c>
      <c r="Q96" s="85">
        <f>+Q97</f>
        <v>100</v>
      </c>
      <c r="R96" s="85">
        <f t="shared" ref="R96:V96" si="54">+R97</f>
        <v>0</v>
      </c>
      <c r="S96" s="85">
        <f t="shared" si="54"/>
        <v>0</v>
      </c>
      <c r="T96" s="85">
        <f t="shared" si="54"/>
        <v>0</v>
      </c>
      <c r="U96" s="85">
        <f t="shared" si="54"/>
        <v>93.6</v>
      </c>
      <c r="V96" s="85">
        <f t="shared" si="54"/>
        <v>0</v>
      </c>
      <c r="W96" s="105">
        <f t="shared" si="3"/>
        <v>93.6</v>
      </c>
      <c r="X96" s="105">
        <v>0</v>
      </c>
    </row>
    <row r="97" spans="1:24" ht="42" customHeight="1" x14ac:dyDescent="0.2">
      <c r="A97" s="10"/>
      <c r="B97" s="152">
        <v>200</v>
      </c>
      <c r="C97" s="152"/>
      <c r="D97" s="152"/>
      <c r="E97" s="152"/>
      <c r="F97" s="152"/>
      <c r="G97" s="152"/>
      <c r="H97" s="152"/>
      <c r="I97" s="153"/>
      <c r="J97" s="64" t="s">
        <v>41</v>
      </c>
      <c r="K97" s="65">
        <v>944</v>
      </c>
      <c r="L97" s="66">
        <v>7</v>
      </c>
      <c r="M97" s="66">
        <v>7</v>
      </c>
      <c r="N97" s="67" t="s">
        <v>1</v>
      </c>
      <c r="O97" s="68">
        <v>200</v>
      </c>
      <c r="P97" s="41">
        <v>100</v>
      </c>
      <c r="Q97" s="85">
        <f>+Q98</f>
        <v>100</v>
      </c>
      <c r="R97" s="85">
        <f t="shared" ref="R97:V97" si="55">+R98</f>
        <v>0</v>
      </c>
      <c r="S97" s="85">
        <f t="shared" si="55"/>
        <v>0</v>
      </c>
      <c r="T97" s="85">
        <f t="shared" si="55"/>
        <v>0</v>
      </c>
      <c r="U97" s="85">
        <f t="shared" si="55"/>
        <v>93.6</v>
      </c>
      <c r="V97" s="85">
        <f t="shared" si="55"/>
        <v>0</v>
      </c>
      <c r="W97" s="105">
        <f t="shared" si="3"/>
        <v>93.6</v>
      </c>
      <c r="X97" s="105">
        <v>0</v>
      </c>
    </row>
    <row r="98" spans="1:24" ht="47.25" customHeight="1" x14ac:dyDescent="0.2">
      <c r="A98" s="10"/>
      <c r="B98" s="152">
        <v>240</v>
      </c>
      <c r="C98" s="152"/>
      <c r="D98" s="152"/>
      <c r="E98" s="152"/>
      <c r="F98" s="152"/>
      <c r="G98" s="152"/>
      <c r="H98" s="152"/>
      <c r="I98" s="153"/>
      <c r="J98" s="64" t="s">
        <v>3</v>
      </c>
      <c r="K98" s="65">
        <v>944</v>
      </c>
      <c r="L98" s="66">
        <v>7</v>
      </c>
      <c r="M98" s="66">
        <v>7</v>
      </c>
      <c r="N98" s="67" t="s">
        <v>1</v>
      </c>
      <c r="O98" s="68">
        <v>240</v>
      </c>
      <c r="P98" s="41">
        <v>100</v>
      </c>
      <c r="Q98" s="85">
        <v>100</v>
      </c>
      <c r="R98" s="85">
        <v>0</v>
      </c>
      <c r="S98" s="154"/>
      <c r="T98" s="155"/>
      <c r="U98" s="104">
        <v>93.6</v>
      </c>
      <c r="V98" s="105">
        <v>0</v>
      </c>
      <c r="W98" s="105">
        <f t="shared" si="3"/>
        <v>93.6</v>
      </c>
      <c r="X98" s="105">
        <v>0</v>
      </c>
    </row>
    <row r="99" spans="1:24" ht="13.5" customHeight="1" x14ac:dyDescent="0.2">
      <c r="A99" s="10"/>
      <c r="B99" s="152">
        <v>800</v>
      </c>
      <c r="C99" s="152"/>
      <c r="D99" s="152"/>
      <c r="E99" s="152"/>
      <c r="F99" s="152"/>
      <c r="G99" s="152"/>
      <c r="H99" s="152"/>
      <c r="I99" s="153"/>
      <c r="J99" s="63" t="s">
        <v>11</v>
      </c>
      <c r="K99" s="59">
        <v>944</v>
      </c>
      <c r="L99" s="60">
        <v>8</v>
      </c>
      <c r="M99" s="60" t="s">
        <v>4</v>
      </c>
      <c r="N99" s="61" t="s">
        <v>4</v>
      </c>
      <c r="O99" s="62" t="s">
        <v>4</v>
      </c>
      <c r="P99" s="26">
        <v>550</v>
      </c>
      <c r="Q99" s="112">
        <f>+Q101</f>
        <v>700</v>
      </c>
      <c r="R99" s="112">
        <f>+R101</f>
        <v>0</v>
      </c>
      <c r="S99" s="154"/>
      <c r="T99" s="155"/>
      <c r="U99" s="112">
        <f t="shared" ref="U99:V99" si="56">+U101</f>
        <v>143.80000000000001</v>
      </c>
      <c r="V99" s="112">
        <f t="shared" si="56"/>
        <v>0</v>
      </c>
      <c r="W99" s="113">
        <f t="shared" ref="W99:W124" si="57">U99/Q99*100</f>
        <v>20.542857142857144</v>
      </c>
      <c r="X99" s="113">
        <v>0</v>
      </c>
    </row>
    <row r="100" spans="1:24" ht="24.75" customHeight="1" x14ac:dyDescent="0.2">
      <c r="A100" s="10"/>
      <c r="B100" s="152">
        <v>804</v>
      </c>
      <c r="C100" s="152"/>
      <c r="D100" s="152"/>
      <c r="E100" s="152"/>
      <c r="F100" s="152"/>
      <c r="G100" s="152"/>
      <c r="H100" s="152"/>
      <c r="I100" s="153"/>
      <c r="J100" s="64" t="s">
        <v>10</v>
      </c>
      <c r="K100" s="65">
        <v>944</v>
      </c>
      <c r="L100" s="66">
        <v>8</v>
      </c>
      <c r="M100" s="66">
        <v>4</v>
      </c>
      <c r="N100" s="67" t="s">
        <v>4</v>
      </c>
      <c r="O100" s="68" t="s">
        <v>4</v>
      </c>
      <c r="P100" s="41">
        <v>550</v>
      </c>
      <c r="Q100" s="85">
        <f t="shared" ref="Q100:R102" si="58">+Q101</f>
        <v>700</v>
      </c>
      <c r="R100" s="85">
        <f t="shared" si="58"/>
        <v>0</v>
      </c>
      <c r="S100" s="154"/>
      <c r="T100" s="155"/>
      <c r="U100" s="85">
        <f t="shared" ref="U100:V100" si="59">+U101</f>
        <v>143.80000000000001</v>
      </c>
      <c r="V100" s="85">
        <f t="shared" si="59"/>
        <v>0</v>
      </c>
      <c r="W100" s="105">
        <f t="shared" si="57"/>
        <v>20.542857142857144</v>
      </c>
      <c r="X100" s="105">
        <v>0</v>
      </c>
    </row>
    <row r="101" spans="1:24" ht="18" customHeight="1" x14ac:dyDescent="0.2">
      <c r="A101" s="10"/>
      <c r="B101" s="152" t="s">
        <v>1</v>
      </c>
      <c r="C101" s="152"/>
      <c r="D101" s="152"/>
      <c r="E101" s="152"/>
      <c r="F101" s="152"/>
      <c r="G101" s="152"/>
      <c r="H101" s="152"/>
      <c r="I101" s="153"/>
      <c r="J101" s="70" t="s">
        <v>5</v>
      </c>
      <c r="K101" s="65">
        <v>944</v>
      </c>
      <c r="L101" s="66">
        <v>8</v>
      </c>
      <c r="M101" s="66">
        <v>4</v>
      </c>
      <c r="N101" s="67" t="s">
        <v>1</v>
      </c>
      <c r="O101" s="68" t="s">
        <v>4</v>
      </c>
      <c r="P101" s="41">
        <v>550</v>
      </c>
      <c r="Q101" s="85">
        <f>+Q102</f>
        <v>700</v>
      </c>
      <c r="R101" s="85">
        <f>+R102</f>
        <v>0</v>
      </c>
      <c r="S101" s="154"/>
      <c r="T101" s="155"/>
      <c r="U101" s="85">
        <f t="shared" ref="U101:V101" si="60">+U102</f>
        <v>143.80000000000001</v>
      </c>
      <c r="V101" s="85">
        <f t="shared" si="60"/>
        <v>0</v>
      </c>
      <c r="W101" s="105">
        <f t="shared" si="57"/>
        <v>20.542857142857144</v>
      </c>
      <c r="X101" s="105">
        <v>0</v>
      </c>
    </row>
    <row r="102" spans="1:24" ht="36.75" customHeight="1" x14ac:dyDescent="0.2">
      <c r="A102" s="10"/>
      <c r="B102" s="152">
        <v>200</v>
      </c>
      <c r="C102" s="152"/>
      <c r="D102" s="152"/>
      <c r="E102" s="152"/>
      <c r="F102" s="152"/>
      <c r="G102" s="152"/>
      <c r="H102" s="152"/>
      <c r="I102" s="153"/>
      <c r="J102" s="64" t="s">
        <v>41</v>
      </c>
      <c r="K102" s="65">
        <v>944</v>
      </c>
      <c r="L102" s="66">
        <v>8</v>
      </c>
      <c r="M102" s="66">
        <v>4</v>
      </c>
      <c r="N102" s="67" t="s">
        <v>1</v>
      </c>
      <c r="O102" s="68">
        <v>200</v>
      </c>
      <c r="P102" s="41">
        <v>550</v>
      </c>
      <c r="Q102" s="85">
        <f t="shared" si="58"/>
        <v>700</v>
      </c>
      <c r="R102" s="85">
        <f t="shared" si="58"/>
        <v>0</v>
      </c>
      <c r="S102" s="154"/>
      <c r="T102" s="155"/>
      <c r="U102" s="85">
        <f t="shared" ref="U102:V102" si="61">+U103</f>
        <v>143.80000000000001</v>
      </c>
      <c r="V102" s="85">
        <f t="shared" si="61"/>
        <v>0</v>
      </c>
      <c r="W102" s="105">
        <f t="shared" si="57"/>
        <v>20.542857142857144</v>
      </c>
      <c r="X102" s="105">
        <v>0</v>
      </c>
    </row>
    <row r="103" spans="1:24" ht="43.5" customHeight="1" x14ac:dyDescent="0.2">
      <c r="A103" s="10"/>
      <c r="B103" s="152">
        <v>240</v>
      </c>
      <c r="C103" s="152"/>
      <c r="D103" s="152"/>
      <c r="E103" s="152"/>
      <c r="F103" s="152"/>
      <c r="G103" s="152"/>
      <c r="H103" s="152"/>
      <c r="I103" s="153"/>
      <c r="J103" s="70" t="s">
        <v>3</v>
      </c>
      <c r="K103" s="65">
        <v>944</v>
      </c>
      <c r="L103" s="66">
        <v>8</v>
      </c>
      <c r="M103" s="66">
        <v>4</v>
      </c>
      <c r="N103" s="67" t="s">
        <v>1</v>
      </c>
      <c r="O103" s="68">
        <v>240</v>
      </c>
      <c r="P103" s="41">
        <v>550</v>
      </c>
      <c r="Q103" s="85">
        <v>700</v>
      </c>
      <c r="R103" s="85">
        <v>0</v>
      </c>
      <c r="S103" s="154"/>
      <c r="T103" s="155"/>
      <c r="U103" s="104">
        <v>143.80000000000001</v>
      </c>
      <c r="V103" s="105">
        <v>0</v>
      </c>
      <c r="W103" s="105">
        <f t="shared" si="57"/>
        <v>20.542857142857144</v>
      </c>
      <c r="X103" s="105">
        <v>0</v>
      </c>
    </row>
    <row r="104" spans="1:24" ht="19.5" customHeight="1" x14ac:dyDescent="0.2">
      <c r="A104" s="10"/>
      <c r="B104" s="24"/>
      <c r="C104" s="24"/>
      <c r="D104" s="24"/>
      <c r="E104" s="24"/>
      <c r="F104" s="24"/>
      <c r="G104" s="24"/>
      <c r="H104" s="24"/>
      <c r="I104" s="25"/>
      <c r="J104" s="63" t="s">
        <v>42</v>
      </c>
      <c r="K104" s="59">
        <v>944</v>
      </c>
      <c r="L104" s="60">
        <v>10</v>
      </c>
      <c r="M104" s="60"/>
      <c r="N104" s="61"/>
      <c r="O104" s="62"/>
      <c r="P104" s="26"/>
      <c r="Q104" s="112">
        <f>+Q105</f>
        <v>80</v>
      </c>
      <c r="R104" s="112">
        <f t="shared" ref="R104:V104" si="62">+R105</f>
        <v>0</v>
      </c>
      <c r="S104" s="112">
        <f t="shared" si="62"/>
        <v>0</v>
      </c>
      <c r="T104" s="112">
        <f t="shared" si="62"/>
        <v>0</v>
      </c>
      <c r="U104" s="112">
        <f t="shared" si="62"/>
        <v>49.6</v>
      </c>
      <c r="V104" s="112">
        <f t="shared" si="62"/>
        <v>0</v>
      </c>
      <c r="W104" s="113">
        <f t="shared" si="57"/>
        <v>62</v>
      </c>
      <c r="X104" s="113">
        <v>0</v>
      </c>
    </row>
    <row r="105" spans="1:24" ht="18.75" customHeight="1" x14ac:dyDescent="0.2">
      <c r="A105" s="10"/>
      <c r="B105" s="24"/>
      <c r="C105" s="24"/>
      <c r="D105" s="24"/>
      <c r="E105" s="24"/>
      <c r="F105" s="24"/>
      <c r="G105" s="24"/>
      <c r="H105" s="24"/>
      <c r="I105" s="25"/>
      <c r="J105" s="70" t="s">
        <v>43</v>
      </c>
      <c r="K105" s="65">
        <v>944</v>
      </c>
      <c r="L105" s="66">
        <v>10</v>
      </c>
      <c r="M105" s="66">
        <v>1</v>
      </c>
      <c r="N105" s="67"/>
      <c r="O105" s="68"/>
      <c r="P105" s="41"/>
      <c r="Q105" s="85">
        <f>+Q106</f>
        <v>80</v>
      </c>
      <c r="R105" s="85">
        <f t="shared" ref="R105:V105" si="63">+R106</f>
        <v>0</v>
      </c>
      <c r="S105" s="85">
        <f t="shared" si="63"/>
        <v>0</v>
      </c>
      <c r="T105" s="85">
        <f t="shared" si="63"/>
        <v>0</v>
      </c>
      <c r="U105" s="85">
        <f t="shared" si="63"/>
        <v>49.6</v>
      </c>
      <c r="V105" s="85">
        <f t="shared" si="63"/>
        <v>0</v>
      </c>
      <c r="W105" s="105">
        <f t="shared" si="57"/>
        <v>62</v>
      </c>
      <c r="X105" s="105">
        <v>0</v>
      </c>
    </row>
    <row r="106" spans="1:24" ht="17.25" customHeight="1" x14ac:dyDescent="0.2">
      <c r="A106" s="10"/>
      <c r="B106" s="27"/>
      <c r="C106" s="27"/>
      <c r="D106" s="27"/>
      <c r="E106" s="27"/>
      <c r="F106" s="27"/>
      <c r="G106" s="27"/>
      <c r="H106" s="27"/>
      <c r="I106" s="28"/>
      <c r="J106" s="70" t="s">
        <v>5</v>
      </c>
      <c r="K106" s="65">
        <v>944</v>
      </c>
      <c r="L106" s="66">
        <v>10</v>
      </c>
      <c r="M106" s="66">
        <v>1</v>
      </c>
      <c r="N106" s="67">
        <v>9900000000</v>
      </c>
      <c r="O106" s="68"/>
      <c r="P106" s="41"/>
      <c r="Q106" s="85">
        <f>+Q107</f>
        <v>80</v>
      </c>
      <c r="R106" s="85">
        <f t="shared" ref="R106:V106" si="64">+R107</f>
        <v>0</v>
      </c>
      <c r="S106" s="85">
        <f t="shared" si="64"/>
        <v>0</v>
      </c>
      <c r="T106" s="85">
        <f t="shared" si="64"/>
        <v>0</v>
      </c>
      <c r="U106" s="85">
        <f t="shared" si="64"/>
        <v>49.6</v>
      </c>
      <c r="V106" s="85">
        <f t="shared" si="64"/>
        <v>0</v>
      </c>
      <c r="W106" s="105">
        <f t="shared" si="57"/>
        <v>62</v>
      </c>
      <c r="X106" s="105">
        <v>0</v>
      </c>
    </row>
    <row r="107" spans="1:24" ht="26.25" customHeight="1" x14ac:dyDescent="0.2">
      <c r="A107" s="10"/>
      <c r="B107" s="24"/>
      <c r="C107" s="24"/>
      <c r="D107" s="24"/>
      <c r="E107" s="24"/>
      <c r="F107" s="24"/>
      <c r="G107" s="24"/>
      <c r="H107" s="24"/>
      <c r="I107" s="25"/>
      <c r="J107" s="70" t="s">
        <v>44</v>
      </c>
      <c r="K107" s="65">
        <v>944</v>
      </c>
      <c r="L107" s="66">
        <v>10</v>
      </c>
      <c r="M107" s="66">
        <v>1</v>
      </c>
      <c r="N107" s="67">
        <v>9900000000</v>
      </c>
      <c r="O107" s="68">
        <v>300</v>
      </c>
      <c r="P107" s="41"/>
      <c r="Q107" s="85">
        <f>+Q108</f>
        <v>80</v>
      </c>
      <c r="R107" s="85">
        <f t="shared" ref="R107:V107" si="65">+R108</f>
        <v>0</v>
      </c>
      <c r="S107" s="85">
        <f t="shared" si="65"/>
        <v>0</v>
      </c>
      <c r="T107" s="85">
        <f t="shared" si="65"/>
        <v>0</v>
      </c>
      <c r="U107" s="85">
        <f t="shared" si="65"/>
        <v>49.6</v>
      </c>
      <c r="V107" s="85">
        <f t="shared" si="65"/>
        <v>0</v>
      </c>
      <c r="W107" s="105">
        <f t="shared" si="57"/>
        <v>62</v>
      </c>
      <c r="X107" s="105">
        <v>0</v>
      </c>
    </row>
    <row r="108" spans="1:24" ht="40.5" customHeight="1" x14ac:dyDescent="0.2">
      <c r="A108" s="10"/>
      <c r="B108" s="24"/>
      <c r="C108" s="24"/>
      <c r="D108" s="24"/>
      <c r="E108" s="24"/>
      <c r="F108" s="24"/>
      <c r="G108" s="24"/>
      <c r="H108" s="24"/>
      <c r="I108" s="25"/>
      <c r="J108" s="70" t="s">
        <v>45</v>
      </c>
      <c r="K108" s="65">
        <v>944</v>
      </c>
      <c r="L108" s="66">
        <v>10</v>
      </c>
      <c r="M108" s="66">
        <v>1</v>
      </c>
      <c r="N108" s="67">
        <v>9900000000</v>
      </c>
      <c r="O108" s="68">
        <v>320</v>
      </c>
      <c r="P108" s="41"/>
      <c r="Q108" s="85">
        <v>80</v>
      </c>
      <c r="R108" s="85">
        <v>0</v>
      </c>
      <c r="S108" s="106"/>
      <c r="T108" s="107"/>
      <c r="U108" s="104">
        <v>49.6</v>
      </c>
      <c r="V108" s="105">
        <v>0</v>
      </c>
      <c r="W108" s="105">
        <f t="shared" si="57"/>
        <v>62</v>
      </c>
      <c r="X108" s="105">
        <v>0</v>
      </c>
    </row>
    <row r="109" spans="1:24" ht="17.25" customHeight="1" x14ac:dyDescent="0.2">
      <c r="A109" s="10"/>
      <c r="B109" s="152">
        <v>1100</v>
      </c>
      <c r="C109" s="152"/>
      <c r="D109" s="152"/>
      <c r="E109" s="152"/>
      <c r="F109" s="152"/>
      <c r="G109" s="152"/>
      <c r="H109" s="152"/>
      <c r="I109" s="153"/>
      <c r="J109" s="58" t="s">
        <v>9</v>
      </c>
      <c r="K109" s="59">
        <v>944</v>
      </c>
      <c r="L109" s="60">
        <v>11</v>
      </c>
      <c r="M109" s="60" t="s">
        <v>4</v>
      </c>
      <c r="N109" s="61" t="s">
        <v>4</v>
      </c>
      <c r="O109" s="62" t="s">
        <v>4</v>
      </c>
      <c r="P109" s="26">
        <v>4620.5</v>
      </c>
      <c r="Q109" s="112">
        <f>+Q110</f>
        <v>1550.8</v>
      </c>
      <c r="R109" s="112">
        <f>+R110</f>
        <v>0</v>
      </c>
      <c r="S109" s="154"/>
      <c r="T109" s="155"/>
      <c r="U109" s="112">
        <f t="shared" ref="U109:V109" si="66">+U110</f>
        <v>1425.6</v>
      </c>
      <c r="V109" s="112">
        <f t="shared" si="66"/>
        <v>0</v>
      </c>
      <c r="W109" s="113">
        <f t="shared" si="57"/>
        <v>91.926747485168946</v>
      </c>
      <c r="X109" s="113">
        <v>0</v>
      </c>
    </row>
    <row r="110" spans="1:24" ht="17.25" customHeight="1" x14ac:dyDescent="0.2">
      <c r="A110" s="10"/>
      <c r="B110" s="152">
        <v>1101</v>
      </c>
      <c r="C110" s="152"/>
      <c r="D110" s="152"/>
      <c r="E110" s="152"/>
      <c r="F110" s="152"/>
      <c r="G110" s="152"/>
      <c r="H110" s="152"/>
      <c r="I110" s="153"/>
      <c r="J110" s="70" t="s">
        <v>8</v>
      </c>
      <c r="K110" s="65">
        <v>944</v>
      </c>
      <c r="L110" s="66">
        <v>11</v>
      </c>
      <c r="M110" s="66">
        <v>1</v>
      </c>
      <c r="N110" s="67" t="s">
        <v>4</v>
      </c>
      <c r="O110" s="68" t="s">
        <v>4</v>
      </c>
      <c r="P110" s="41">
        <v>4620.5</v>
      </c>
      <c r="Q110" s="85">
        <f>+Q111</f>
        <v>1550.8</v>
      </c>
      <c r="R110" s="85">
        <f>+R111</f>
        <v>0</v>
      </c>
      <c r="S110" s="154"/>
      <c r="T110" s="155"/>
      <c r="U110" s="85">
        <f>U113+U115</f>
        <v>1425.6</v>
      </c>
      <c r="V110" s="85">
        <f t="shared" ref="V110" si="67">+V111</f>
        <v>0</v>
      </c>
      <c r="W110" s="105">
        <f t="shared" si="57"/>
        <v>91.926747485168946</v>
      </c>
      <c r="X110" s="105">
        <v>0</v>
      </c>
    </row>
    <row r="111" spans="1:24" ht="34.5" customHeight="1" x14ac:dyDescent="0.2">
      <c r="A111" s="10"/>
      <c r="B111" s="152" t="s">
        <v>1</v>
      </c>
      <c r="C111" s="152"/>
      <c r="D111" s="152"/>
      <c r="E111" s="152"/>
      <c r="F111" s="152"/>
      <c r="G111" s="152"/>
      <c r="H111" s="152"/>
      <c r="I111" s="153"/>
      <c r="J111" s="64" t="s">
        <v>5</v>
      </c>
      <c r="K111" s="65">
        <v>944</v>
      </c>
      <c r="L111" s="66">
        <v>11</v>
      </c>
      <c r="M111" s="66">
        <v>1</v>
      </c>
      <c r="N111" s="67" t="s">
        <v>1</v>
      </c>
      <c r="O111" s="68" t="s">
        <v>4</v>
      </c>
      <c r="P111" s="41">
        <v>4620.5</v>
      </c>
      <c r="Q111" s="85">
        <f>Q113+Q115</f>
        <v>1550.8</v>
      </c>
      <c r="R111" s="85">
        <f>+R112+R116</f>
        <v>0</v>
      </c>
      <c r="S111" s="154"/>
      <c r="T111" s="155"/>
      <c r="U111" s="85">
        <f>+U112+U115</f>
        <v>1425.6</v>
      </c>
      <c r="V111" s="85">
        <f t="shared" ref="V111" si="68">+V112+V116</f>
        <v>0</v>
      </c>
      <c r="W111" s="105">
        <f>U111/Q111*100</f>
        <v>91.926747485168946</v>
      </c>
      <c r="X111" s="105">
        <v>0</v>
      </c>
    </row>
    <row r="112" spans="1:24" ht="37.5" customHeight="1" x14ac:dyDescent="0.2">
      <c r="A112" s="10"/>
      <c r="B112" s="152">
        <v>200</v>
      </c>
      <c r="C112" s="152"/>
      <c r="D112" s="152"/>
      <c r="E112" s="152"/>
      <c r="F112" s="152"/>
      <c r="G112" s="152"/>
      <c r="H112" s="152"/>
      <c r="I112" s="153"/>
      <c r="J112" s="64" t="s">
        <v>41</v>
      </c>
      <c r="K112" s="65">
        <v>944</v>
      </c>
      <c r="L112" s="66">
        <v>11</v>
      </c>
      <c r="M112" s="66">
        <v>1</v>
      </c>
      <c r="N112" s="67" t="s">
        <v>1</v>
      </c>
      <c r="O112" s="68">
        <v>200</v>
      </c>
      <c r="P112" s="41">
        <v>4296.5</v>
      </c>
      <c r="Q112" s="85">
        <f>+Q113</f>
        <v>1397.8</v>
      </c>
      <c r="R112" s="85">
        <f>+R113</f>
        <v>0</v>
      </c>
      <c r="S112" s="154"/>
      <c r="T112" s="155"/>
      <c r="U112" s="85">
        <f t="shared" ref="U112:V112" si="69">+U113</f>
        <v>1273.0999999999999</v>
      </c>
      <c r="V112" s="85">
        <f t="shared" si="69"/>
        <v>0</v>
      </c>
      <c r="W112" s="105">
        <f t="shared" si="57"/>
        <v>91.078838174273855</v>
      </c>
      <c r="X112" s="105">
        <v>0</v>
      </c>
    </row>
    <row r="113" spans="1:24" ht="47.25" customHeight="1" x14ac:dyDescent="0.2">
      <c r="A113" s="10"/>
      <c r="B113" s="152">
        <v>240</v>
      </c>
      <c r="C113" s="152"/>
      <c r="D113" s="152"/>
      <c r="E113" s="152"/>
      <c r="F113" s="152"/>
      <c r="G113" s="152"/>
      <c r="H113" s="152"/>
      <c r="I113" s="153"/>
      <c r="J113" s="64" t="s">
        <v>3</v>
      </c>
      <c r="K113" s="65">
        <v>944</v>
      </c>
      <c r="L113" s="66">
        <v>11</v>
      </c>
      <c r="M113" s="66">
        <v>1</v>
      </c>
      <c r="N113" s="67" t="s">
        <v>1</v>
      </c>
      <c r="O113" s="68">
        <v>240</v>
      </c>
      <c r="P113" s="41">
        <v>4296.5</v>
      </c>
      <c r="Q113" s="85">
        <v>1397.8</v>
      </c>
      <c r="R113" s="85">
        <v>0</v>
      </c>
      <c r="S113" s="154"/>
      <c r="T113" s="155"/>
      <c r="U113" s="85">
        <v>1273.0999999999999</v>
      </c>
      <c r="V113" s="85">
        <v>0</v>
      </c>
      <c r="W113" s="105">
        <f t="shared" si="57"/>
        <v>91.078838174273855</v>
      </c>
      <c r="X113" s="105">
        <v>0</v>
      </c>
    </row>
    <row r="114" spans="1:24" ht="44.25" customHeight="1" x14ac:dyDescent="0.2">
      <c r="A114" s="10"/>
      <c r="B114" s="87"/>
      <c r="C114" s="87"/>
      <c r="D114" s="87"/>
      <c r="E114" s="87"/>
      <c r="F114" s="87"/>
      <c r="G114" s="87"/>
      <c r="H114" s="87"/>
      <c r="I114" s="88"/>
      <c r="J114" s="70" t="s">
        <v>16</v>
      </c>
      <c r="K114" s="65">
        <v>944</v>
      </c>
      <c r="L114" s="66">
        <v>11</v>
      </c>
      <c r="M114" s="66">
        <v>1</v>
      </c>
      <c r="N114" s="67" t="s">
        <v>1</v>
      </c>
      <c r="O114" s="68">
        <v>600</v>
      </c>
      <c r="P114" s="41"/>
      <c r="Q114" s="85">
        <f>+Q115</f>
        <v>153</v>
      </c>
      <c r="R114" s="85">
        <f t="shared" ref="R114:V114" si="70">+R115</f>
        <v>0</v>
      </c>
      <c r="S114" s="85">
        <f t="shared" si="70"/>
        <v>0</v>
      </c>
      <c r="T114" s="85">
        <f t="shared" si="70"/>
        <v>0</v>
      </c>
      <c r="U114" s="85">
        <f t="shared" si="70"/>
        <v>152.5</v>
      </c>
      <c r="V114" s="85">
        <f t="shared" si="70"/>
        <v>0</v>
      </c>
      <c r="W114" s="105">
        <f t="shared" si="57"/>
        <v>99.673202614379079</v>
      </c>
      <c r="X114" s="105">
        <v>0</v>
      </c>
    </row>
    <row r="115" spans="1:24" ht="87" customHeight="1" x14ac:dyDescent="0.2">
      <c r="A115" s="10"/>
      <c r="B115" s="87"/>
      <c r="C115" s="87"/>
      <c r="D115" s="87"/>
      <c r="E115" s="87"/>
      <c r="F115" s="87"/>
      <c r="G115" s="87"/>
      <c r="H115" s="87"/>
      <c r="I115" s="88"/>
      <c r="J115" s="64" t="s">
        <v>73</v>
      </c>
      <c r="K115" s="65">
        <v>944</v>
      </c>
      <c r="L115" s="66">
        <v>11</v>
      </c>
      <c r="M115" s="66">
        <v>1</v>
      </c>
      <c r="N115" s="67" t="s">
        <v>1</v>
      </c>
      <c r="O115" s="68">
        <v>630</v>
      </c>
      <c r="P115" s="41"/>
      <c r="Q115" s="85">
        <v>153</v>
      </c>
      <c r="R115" s="85">
        <v>0</v>
      </c>
      <c r="S115" s="107"/>
      <c r="T115" s="107"/>
      <c r="U115" s="85">
        <v>152.5</v>
      </c>
      <c r="V115" s="85">
        <v>0</v>
      </c>
      <c r="W115" s="105">
        <f t="shared" si="57"/>
        <v>99.673202614379079</v>
      </c>
      <c r="X115" s="105">
        <v>0</v>
      </c>
    </row>
    <row r="116" spans="1:24" ht="22.5" hidden="1" customHeight="1" x14ac:dyDescent="0.2">
      <c r="A116" s="10"/>
      <c r="B116" s="152">
        <v>800</v>
      </c>
      <c r="C116" s="152"/>
      <c r="D116" s="152"/>
      <c r="E116" s="152"/>
      <c r="F116" s="152"/>
      <c r="G116" s="152"/>
      <c r="H116" s="152"/>
      <c r="I116" s="153"/>
      <c r="J116" s="70" t="s">
        <v>7</v>
      </c>
      <c r="K116" s="65">
        <v>944</v>
      </c>
      <c r="L116" s="66">
        <v>11</v>
      </c>
      <c r="M116" s="66">
        <v>1</v>
      </c>
      <c r="N116" s="67" t="s">
        <v>1</v>
      </c>
      <c r="O116" s="68">
        <v>800</v>
      </c>
      <c r="P116" s="41">
        <v>324</v>
      </c>
      <c r="Q116" s="97">
        <f>+Q117</f>
        <v>0</v>
      </c>
      <c r="R116" s="97">
        <f t="shared" ref="R116:V116" si="71">+R117</f>
        <v>0</v>
      </c>
      <c r="S116" s="97">
        <f t="shared" si="71"/>
        <v>0</v>
      </c>
      <c r="T116" s="97">
        <f t="shared" si="71"/>
        <v>0</v>
      </c>
      <c r="U116" s="97">
        <f t="shared" si="71"/>
        <v>0</v>
      </c>
      <c r="V116" s="97">
        <f t="shared" si="71"/>
        <v>0</v>
      </c>
      <c r="W116" s="105">
        <v>0</v>
      </c>
      <c r="X116" s="105">
        <v>0</v>
      </c>
    </row>
    <row r="117" spans="1:24" ht="72.75" hidden="1" customHeight="1" x14ac:dyDescent="0.2">
      <c r="A117" s="10"/>
      <c r="B117" s="152">
        <v>810</v>
      </c>
      <c r="C117" s="152"/>
      <c r="D117" s="152"/>
      <c r="E117" s="152"/>
      <c r="F117" s="152"/>
      <c r="G117" s="152"/>
      <c r="H117" s="152"/>
      <c r="I117" s="153"/>
      <c r="J117" s="64" t="s">
        <v>6</v>
      </c>
      <c r="K117" s="65">
        <v>944</v>
      </c>
      <c r="L117" s="66">
        <v>11</v>
      </c>
      <c r="M117" s="66">
        <v>1</v>
      </c>
      <c r="N117" s="67" t="s">
        <v>1</v>
      </c>
      <c r="O117" s="68">
        <v>810</v>
      </c>
      <c r="P117" s="41">
        <v>324</v>
      </c>
      <c r="Q117" s="97">
        <v>0</v>
      </c>
      <c r="R117" s="97">
        <v>0</v>
      </c>
      <c r="S117" s="156"/>
      <c r="T117" s="157"/>
      <c r="U117" s="99">
        <v>0</v>
      </c>
      <c r="V117" s="98">
        <v>0</v>
      </c>
      <c r="W117" s="105">
        <v>0</v>
      </c>
      <c r="X117" s="105">
        <v>0</v>
      </c>
    </row>
    <row r="118" spans="1:24" ht="409.6" hidden="1" customHeight="1" x14ac:dyDescent="0.2">
      <c r="A118" s="2"/>
      <c r="B118" s="9"/>
      <c r="C118" s="8"/>
      <c r="D118" s="7"/>
      <c r="E118" s="7"/>
      <c r="F118" s="7"/>
      <c r="G118" s="8"/>
      <c r="H118" s="9"/>
      <c r="I118" s="8"/>
      <c r="J118" s="72" t="s">
        <v>2</v>
      </c>
      <c r="K118" s="73">
        <v>944</v>
      </c>
      <c r="L118" s="73">
        <v>0</v>
      </c>
      <c r="M118" s="73">
        <v>0</v>
      </c>
      <c r="N118" s="74" t="s">
        <v>1</v>
      </c>
      <c r="O118" s="74">
        <v>0</v>
      </c>
      <c r="P118" s="47">
        <v>138024.9</v>
      </c>
      <c r="Q118" s="100">
        <v>138024.9</v>
      </c>
      <c r="R118" s="100">
        <v>0</v>
      </c>
      <c r="S118" s="101"/>
      <c r="T118" s="101"/>
      <c r="U118" s="116"/>
      <c r="V118" s="117"/>
      <c r="W118" s="105">
        <v>0</v>
      </c>
      <c r="X118" s="105">
        <v>0</v>
      </c>
    </row>
    <row r="119" spans="1:24" ht="26.25" customHeight="1" x14ac:dyDescent="0.2">
      <c r="A119" s="2"/>
      <c r="B119" s="9"/>
      <c r="C119" s="8"/>
      <c r="D119" s="7"/>
      <c r="E119" s="7"/>
      <c r="F119" s="7"/>
      <c r="G119" s="8"/>
      <c r="H119" s="9"/>
      <c r="I119" s="8"/>
      <c r="J119" s="124" t="s">
        <v>62</v>
      </c>
      <c r="K119" s="59">
        <v>944</v>
      </c>
      <c r="L119" s="125">
        <v>13</v>
      </c>
      <c r="M119" s="125"/>
      <c r="N119" s="125"/>
      <c r="O119" s="125"/>
      <c r="P119" s="126"/>
      <c r="Q119" s="128">
        <f>Q123</f>
        <v>136.4</v>
      </c>
      <c r="R119" s="128">
        <f t="shared" ref="R119:V119" si="72">R123</f>
        <v>0</v>
      </c>
      <c r="S119" s="128">
        <f t="shared" si="72"/>
        <v>0</v>
      </c>
      <c r="T119" s="128">
        <f t="shared" si="72"/>
        <v>0</v>
      </c>
      <c r="U119" s="128">
        <f t="shared" si="72"/>
        <v>136.4</v>
      </c>
      <c r="V119" s="128">
        <f t="shared" si="72"/>
        <v>0</v>
      </c>
      <c r="W119" s="105">
        <v>100</v>
      </c>
      <c r="X119" s="105">
        <v>0</v>
      </c>
    </row>
    <row r="120" spans="1:24" ht="36" customHeight="1" x14ac:dyDescent="0.2">
      <c r="A120" s="2"/>
      <c r="B120" s="9"/>
      <c r="C120" s="8"/>
      <c r="D120" s="7"/>
      <c r="E120" s="7"/>
      <c r="F120" s="7"/>
      <c r="G120" s="8"/>
      <c r="H120" s="9"/>
      <c r="I120" s="8"/>
      <c r="J120" s="122" t="s">
        <v>63</v>
      </c>
      <c r="K120" s="65">
        <v>944</v>
      </c>
      <c r="L120" s="123">
        <v>13</v>
      </c>
      <c r="M120" s="127" t="s">
        <v>61</v>
      </c>
      <c r="N120" s="123"/>
      <c r="O120" s="123"/>
      <c r="P120" s="51"/>
      <c r="Q120" s="114">
        <f>Q123</f>
        <v>136.4</v>
      </c>
      <c r="R120" s="114">
        <f t="shared" ref="R120:V120" si="73">R123</f>
        <v>0</v>
      </c>
      <c r="S120" s="114">
        <f t="shared" si="73"/>
        <v>0</v>
      </c>
      <c r="T120" s="114">
        <f t="shared" si="73"/>
        <v>0</v>
      </c>
      <c r="U120" s="114">
        <f t="shared" si="73"/>
        <v>136.4</v>
      </c>
      <c r="V120" s="114">
        <f t="shared" si="73"/>
        <v>0</v>
      </c>
      <c r="W120" s="105">
        <v>100</v>
      </c>
      <c r="X120" s="105">
        <v>0</v>
      </c>
    </row>
    <row r="121" spans="1:24" ht="26.25" customHeight="1" x14ac:dyDescent="0.2">
      <c r="A121" s="2"/>
      <c r="B121" s="9"/>
      <c r="C121" s="8"/>
      <c r="D121" s="7"/>
      <c r="E121" s="7"/>
      <c r="F121" s="7"/>
      <c r="G121" s="8"/>
      <c r="H121" s="9"/>
      <c r="I121" s="8"/>
      <c r="J121" s="64" t="s">
        <v>5</v>
      </c>
      <c r="K121" s="65">
        <v>944</v>
      </c>
      <c r="L121" s="123">
        <v>13</v>
      </c>
      <c r="M121" s="127" t="s">
        <v>61</v>
      </c>
      <c r="N121" s="67" t="s">
        <v>1</v>
      </c>
      <c r="O121" s="123"/>
      <c r="P121" s="51"/>
      <c r="Q121" s="114">
        <f>Q123</f>
        <v>136.4</v>
      </c>
      <c r="R121" s="114">
        <f t="shared" ref="R121:V121" si="74">R123</f>
        <v>0</v>
      </c>
      <c r="S121" s="114">
        <f t="shared" si="74"/>
        <v>0</v>
      </c>
      <c r="T121" s="114">
        <f t="shared" si="74"/>
        <v>0</v>
      </c>
      <c r="U121" s="114">
        <f t="shared" si="74"/>
        <v>136.4</v>
      </c>
      <c r="V121" s="114">
        <f t="shared" si="74"/>
        <v>0</v>
      </c>
      <c r="W121" s="105">
        <v>100</v>
      </c>
      <c r="X121" s="105">
        <v>0</v>
      </c>
    </row>
    <row r="122" spans="1:24" ht="33.75" customHeight="1" x14ac:dyDescent="0.2">
      <c r="A122" s="2"/>
      <c r="B122" s="9"/>
      <c r="C122" s="8"/>
      <c r="D122" s="7"/>
      <c r="E122" s="7"/>
      <c r="F122" s="7"/>
      <c r="G122" s="8"/>
      <c r="H122" s="9"/>
      <c r="I122" s="8"/>
      <c r="J122" s="122" t="s">
        <v>64</v>
      </c>
      <c r="K122" s="65">
        <v>944</v>
      </c>
      <c r="L122" s="123">
        <v>13</v>
      </c>
      <c r="M122" s="127" t="s">
        <v>61</v>
      </c>
      <c r="N122" s="67" t="s">
        <v>1</v>
      </c>
      <c r="O122" s="123">
        <v>700</v>
      </c>
      <c r="P122" s="51"/>
      <c r="Q122" s="114">
        <f>Q123</f>
        <v>136.4</v>
      </c>
      <c r="R122" s="114">
        <f t="shared" ref="R122:V122" si="75">R123</f>
        <v>0</v>
      </c>
      <c r="S122" s="114">
        <f t="shared" si="75"/>
        <v>0</v>
      </c>
      <c r="T122" s="114">
        <f t="shared" si="75"/>
        <v>0</v>
      </c>
      <c r="U122" s="114">
        <f t="shared" si="75"/>
        <v>136.4</v>
      </c>
      <c r="V122" s="114">
        <f t="shared" si="75"/>
        <v>0</v>
      </c>
      <c r="W122" s="105">
        <v>100</v>
      </c>
      <c r="X122" s="105">
        <v>0</v>
      </c>
    </row>
    <row r="123" spans="1:24" ht="21.75" customHeight="1" x14ac:dyDescent="0.2">
      <c r="A123" s="2"/>
      <c r="B123" s="9"/>
      <c r="C123" s="8"/>
      <c r="D123" s="7"/>
      <c r="E123" s="7"/>
      <c r="F123" s="7"/>
      <c r="G123" s="8"/>
      <c r="H123" s="9"/>
      <c r="I123" s="8"/>
      <c r="J123" s="122" t="s">
        <v>65</v>
      </c>
      <c r="K123" s="65">
        <v>944</v>
      </c>
      <c r="L123" s="123">
        <v>13</v>
      </c>
      <c r="M123" s="127" t="s">
        <v>61</v>
      </c>
      <c r="N123" s="67" t="s">
        <v>1</v>
      </c>
      <c r="O123" s="123">
        <v>730</v>
      </c>
      <c r="P123" s="51"/>
      <c r="Q123" s="114">
        <v>136.4</v>
      </c>
      <c r="R123" s="114">
        <v>0</v>
      </c>
      <c r="S123" s="129"/>
      <c r="T123" s="129"/>
      <c r="U123" s="104">
        <v>136.4</v>
      </c>
      <c r="V123" s="105">
        <v>0</v>
      </c>
      <c r="W123" s="105">
        <v>100</v>
      </c>
      <c r="X123" s="105">
        <v>0</v>
      </c>
    </row>
    <row r="124" spans="1:24" ht="21.75" customHeight="1" x14ac:dyDescent="0.2">
      <c r="A124" s="2"/>
      <c r="B124" s="6"/>
      <c r="C124" s="5"/>
      <c r="D124" s="4"/>
      <c r="E124" s="4"/>
      <c r="F124" s="4"/>
      <c r="G124" s="5"/>
      <c r="H124" s="6"/>
      <c r="I124" s="5"/>
      <c r="J124" s="118" t="s">
        <v>0</v>
      </c>
      <c r="K124" s="119"/>
      <c r="L124" s="119"/>
      <c r="M124" s="119"/>
      <c r="N124" s="120"/>
      <c r="O124" s="121"/>
      <c r="P124" s="47"/>
      <c r="Q124" s="130">
        <f t="shared" ref="Q124:V124" si="76">+Q109+Q104+Q99+Q90+Q70+Q62+Q57+Q52+Q22+Q119</f>
        <v>286141.50000000006</v>
      </c>
      <c r="R124" s="130">
        <f t="shared" si="76"/>
        <v>21990.3</v>
      </c>
      <c r="S124" s="130">
        <f t="shared" si="76"/>
        <v>0</v>
      </c>
      <c r="T124" s="130">
        <f t="shared" si="76"/>
        <v>0</v>
      </c>
      <c r="U124" s="130">
        <f t="shared" si="76"/>
        <v>272957.70000000007</v>
      </c>
      <c r="V124" s="130">
        <f t="shared" si="76"/>
        <v>21955.899999999998</v>
      </c>
      <c r="W124" s="131">
        <f t="shared" si="57"/>
        <v>95.392559275742954</v>
      </c>
      <c r="X124" s="131">
        <f t="shared" ref="X124" si="77">V124/R124*100</f>
        <v>99.843567391076974</v>
      </c>
    </row>
    <row r="125" spans="1:24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</row>
  </sheetData>
  <mergeCells count="76">
    <mergeCell ref="S22:T22"/>
    <mergeCell ref="B29:I29"/>
    <mergeCell ref="S29:T29"/>
    <mergeCell ref="J7:R7"/>
    <mergeCell ref="J18:J19"/>
    <mergeCell ref="I18:I19"/>
    <mergeCell ref="K18:K19"/>
    <mergeCell ref="L18:O18"/>
    <mergeCell ref="Q18:R18"/>
    <mergeCell ref="B21:I21"/>
    <mergeCell ref="B22:I22"/>
    <mergeCell ref="B27:I27"/>
    <mergeCell ref="B43:I43"/>
    <mergeCell ref="B31:I31"/>
    <mergeCell ref="B28:I28"/>
    <mergeCell ref="B30:I30"/>
    <mergeCell ref="S30:T30"/>
    <mergeCell ref="B32:I32"/>
    <mergeCell ref="S32:T32"/>
    <mergeCell ref="S47:T47"/>
    <mergeCell ref="B48:I48"/>
    <mergeCell ref="S48:T48"/>
    <mergeCell ref="B53:I53"/>
    <mergeCell ref="S71:T71"/>
    <mergeCell ref="S60:T60"/>
    <mergeCell ref="B70:I70"/>
    <mergeCell ref="B55:I55"/>
    <mergeCell ref="B57:I57"/>
    <mergeCell ref="B58:I58"/>
    <mergeCell ref="S61:T61"/>
    <mergeCell ref="B56:I56"/>
    <mergeCell ref="S56:T56"/>
    <mergeCell ref="B59:I59"/>
    <mergeCell ref="B117:I117"/>
    <mergeCell ref="S117:T117"/>
    <mergeCell ref="B116:I116"/>
    <mergeCell ref="B110:I110"/>
    <mergeCell ref="S110:T110"/>
    <mergeCell ref="B111:I111"/>
    <mergeCell ref="S111:T111"/>
    <mergeCell ref="B113:I113"/>
    <mergeCell ref="S113:T113"/>
    <mergeCell ref="B95:I95"/>
    <mergeCell ref="B96:I96"/>
    <mergeCell ref="B97:I97"/>
    <mergeCell ref="B44:I44"/>
    <mergeCell ref="B54:I54"/>
    <mergeCell ref="B52:I52"/>
    <mergeCell ref="B49:I49"/>
    <mergeCell ref="B47:I47"/>
    <mergeCell ref="B90:I90"/>
    <mergeCell ref="B71:I71"/>
    <mergeCell ref="B61:I61"/>
    <mergeCell ref="B60:I60"/>
    <mergeCell ref="B98:I98"/>
    <mergeCell ref="S98:T98"/>
    <mergeCell ref="B112:I112"/>
    <mergeCell ref="S112:T112"/>
    <mergeCell ref="B101:I101"/>
    <mergeCell ref="S101:T101"/>
    <mergeCell ref="B99:I99"/>
    <mergeCell ref="S99:T99"/>
    <mergeCell ref="B100:I100"/>
    <mergeCell ref="S100:T100"/>
    <mergeCell ref="B103:I103"/>
    <mergeCell ref="S103:T103"/>
    <mergeCell ref="B109:I109"/>
    <mergeCell ref="S109:T109"/>
    <mergeCell ref="B102:I102"/>
    <mergeCell ref="S102:T102"/>
    <mergeCell ref="W9:X9"/>
    <mergeCell ref="W17:X17"/>
    <mergeCell ref="W18:X18"/>
    <mergeCell ref="J14:X16"/>
    <mergeCell ref="J8:N8"/>
    <mergeCell ref="U18:V18"/>
  </mergeCells>
  <pageMargins left="0.59055118110236227" right="0.39370078740157483" top="0.59055118110236227" bottom="0.59055118110236227" header="0.27559055118110237" footer="0.27559055118110237"/>
  <pageSetup paperSize="9" scale="65" fitToHeight="4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Столповских Екатерина Михайловна</cp:lastModifiedBy>
  <cp:lastPrinted>2024-02-16T13:16:52Z</cp:lastPrinted>
  <dcterms:created xsi:type="dcterms:W3CDTF">2017-01-18T13:07:33Z</dcterms:created>
  <dcterms:modified xsi:type="dcterms:W3CDTF">2024-04-26T05:12:13Z</dcterms:modified>
</cp:coreProperties>
</file>