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U18" i="2" l="1"/>
  <c r="P65" i="2" l="1"/>
  <c r="Q49" i="2"/>
  <c r="Q48" i="2" s="1"/>
  <c r="Q47" i="2" s="1"/>
  <c r="Q46" i="2" s="1"/>
  <c r="U38" i="2"/>
  <c r="U37" i="2"/>
  <c r="U43" i="2"/>
  <c r="P23" i="2" l="1"/>
  <c r="V25" i="2" l="1"/>
  <c r="U24" i="2"/>
  <c r="P24" i="2"/>
  <c r="Q24" i="2"/>
  <c r="Q25" i="2"/>
  <c r="P25" i="2"/>
  <c r="V23" i="2"/>
  <c r="U23" i="2"/>
  <c r="W23" i="2" s="1"/>
  <c r="Q23" i="2"/>
  <c r="P27" i="2"/>
  <c r="X23" i="2" l="1"/>
  <c r="X60" i="2"/>
  <c r="U104" i="2" l="1"/>
  <c r="R117" i="2"/>
  <c r="S117" i="2"/>
  <c r="T117" i="2"/>
  <c r="U69" i="2"/>
  <c r="W71" i="2"/>
  <c r="V112" i="2" l="1"/>
  <c r="V113" i="2"/>
  <c r="V114" i="2"/>
  <c r="V115" i="2"/>
  <c r="U112" i="2"/>
  <c r="U113" i="2"/>
  <c r="U114" i="2"/>
  <c r="U115" i="2"/>
  <c r="Q112" i="2"/>
  <c r="Q113" i="2"/>
  <c r="Q114" i="2"/>
  <c r="Q115" i="2"/>
  <c r="P112" i="2"/>
  <c r="P113" i="2"/>
  <c r="P114" i="2"/>
  <c r="W114" i="2" s="1"/>
  <c r="P115" i="2"/>
  <c r="W115" i="2" s="1"/>
  <c r="W108" i="2"/>
  <c r="W110" i="2"/>
  <c r="W111" i="2"/>
  <c r="W116" i="2"/>
  <c r="Q57" i="2"/>
  <c r="R57" i="2"/>
  <c r="S57" i="2"/>
  <c r="T57" i="2"/>
  <c r="U57" i="2"/>
  <c r="V57" i="2"/>
  <c r="P57" i="2"/>
  <c r="W60" i="2"/>
  <c r="Q58" i="2"/>
  <c r="R58" i="2"/>
  <c r="S58" i="2"/>
  <c r="T58" i="2"/>
  <c r="U58" i="2"/>
  <c r="V58" i="2"/>
  <c r="X58" i="2" s="1"/>
  <c r="Q59" i="2"/>
  <c r="R59" i="2"/>
  <c r="S59" i="2"/>
  <c r="T59" i="2"/>
  <c r="U59" i="2"/>
  <c r="V59" i="2"/>
  <c r="P58" i="2"/>
  <c r="P59" i="2"/>
  <c r="P43" i="2"/>
  <c r="X57" i="2" l="1"/>
  <c r="W58" i="2"/>
  <c r="W59" i="2"/>
  <c r="W112" i="2"/>
  <c r="X59" i="2"/>
  <c r="W113" i="2"/>
  <c r="X107" i="2"/>
  <c r="V107" i="2"/>
  <c r="U107" i="2"/>
  <c r="T107" i="2"/>
  <c r="S107" i="2"/>
  <c r="R107" i="2"/>
  <c r="Q107" i="2"/>
  <c r="V69" i="2" l="1"/>
  <c r="T69" i="2"/>
  <c r="T66" i="2" s="1"/>
  <c r="T65" i="2" s="1"/>
  <c r="S69" i="2"/>
  <c r="S66" i="2" s="1"/>
  <c r="S65" i="2" s="1"/>
  <c r="R69" i="2"/>
  <c r="R66" i="2" s="1"/>
  <c r="R65" i="2" s="1"/>
  <c r="Q69" i="2"/>
  <c r="P107" i="2"/>
  <c r="W107" i="2" s="1"/>
  <c r="V77" i="2"/>
  <c r="U77" i="2"/>
  <c r="T77" i="2"/>
  <c r="S77" i="2"/>
  <c r="R77" i="2"/>
  <c r="Q77" i="2"/>
  <c r="P77" i="2"/>
  <c r="V81" i="2"/>
  <c r="V80" i="2" s="1"/>
  <c r="V79" i="2" s="1"/>
  <c r="U81" i="2"/>
  <c r="U80" i="2" s="1"/>
  <c r="U79" i="2" s="1"/>
  <c r="T81" i="2"/>
  <c r="T80" i="2" s="1"/>
  <c r="T79" i="2" s="1"/>
  <c r="S81" i="2"/>
  <c r="S80" i="2" s="1"/>
  <c r="S79" i="2" s="1"/>
  <c r="R81" i="2"/>
  <c r="R80" i="2" s="1"/>
  <c r="R79" i="2" s="1"/>
  <c r="Q81" i="2"/>
  <c r="Q80" i="2" s="1"/>
  <c r="Q79" i="2" s="1"/>
  <c r="P81" i="2"/>
  <c r="P80" i="2" s="1"/>
  <c r="P79" i="2" s="1"/>
  <c r="P64" i="2" s="1"/>
  <c r="W78" i="2"/>
  <c r="V31" i="2" l="1"/>
  <c r="V30" i="2" s="1"/>
  <c r="V29" i="2" s="1"/>
  <c r="U31" i="2"/>
  <c r="T31" i="2"/>
  <c r="T30" i="2" s="1"/>
  <c r="T29" i="2" s="1"/>
  <c r="S31" i="2"/>
  <c r="S30" i="2" s="1"/>
  <c r="S29" i="2" s="1"/>
  <c r="R31" i="2"/>
  <c r="R30" i="2" s="1"/>
  <c r="R29" i="2" s="1"/>
  <c r="Q31" i="2"/>
  <c r="Q30" i="2" s="1"/>
  <c r="Q29" i="2" s="1"/>
  <c r="P31" i="2"/>
  <c r="P30" i="2" s="1"/>
  <c r="P29" i="2" s="1"/>
  <c r="U30" i="2" l="1"/>
  <c r="W31" i="2"/>
  <c r="X111" i="2"/>
  <c r="W101" i="2"/>
  <c r="W91" i="2"/>
  <c r="W87" i="2"/>
  <c r="X75" i="2"/>
  <c r="W75" i="2"/>
  <c r="W68" i="2"/>
  <c r="W63" i="2"/>
  <c r="W55" i="2"/>
  <c r="W50" i="2"/>
  <c r="W45" i="2"/>
  <c r="W42" i="2"/>
  <c r="W40" i="2"/>
  <c r="W36" i="2"/>
  <c r="W32" i="2"/>
  <c r="W28" i="2"/>
  <c r="X26" i="2"/>
  <c r="W26" i="2"/>
  <c r="W22" i="2"/>
  <c r="V21" i="2"/>
  <c r="V20" i="2" s="1"/>
  <c r="V19" i="2" s="1"/>
  <c r="U21" i="2"/>
  <c r="U20" i="2" s="1"/>
  <c r="U19" i="2" s="1"/>
  <c r="V24" i="2"/>
  <c r="U25" i="2"/>
  <c r="W25" i="2" s="1"/>
  <c r="V27" i="2"/>
  <c r="U27" i="2"/>
  <c r="V35" i="2"/>
  <c r="V34" i="2" s="1"/>
  <c r="V33" i="2" s="1"/>
  <c r="U35" i="2"/>
  <c r="U34" i="2" s="1"/>
  <c r="U33" i="2" s="1"/>
  <c r="T38" i="2"/>
  <c r="T37" i="2" s="1"/>
  <c r="S38" i="2"/>
  <c r="S37" i="2" s="1"/>
  <c r="R38" i="2"/>
  <c r="R37" i="2" s="1"/>
  <c r="U39" i="2"/>
  <c r="V41" i="2"/>
  <c r="V38" i="2" s="1"/>
  <c r="V37" i="2" s="1"/>
  <c r="V18" i="2" s="1"/>
  <c r="U41" i="2"/>
  <c r="U49" i="2"/>
  <c r="U48" i="2" s="1"/>
  <c r="U47" i="2" s="1"/>
  <c r="U46" i="2" s="1"/>
  <c r="U54" i="2"/>
  <c r="U53" i="2" s="1"/>
  <c r="U52" i="2" s="1"/>
  <c r="U51" i="2" s="1"/>
  <c r="V62" i="2"/>
  <c r="V61" i="2" s="1"/>
  <c r="V56" i="2" s="1"/>
  <c r="U62" i="2"/>
  <c r="U61" i="2" s="1"/>
  <c r="U56" i="2" s="1"/>
  <c r="V67" i="2"/>
  <c r="V66" i="2" s="1"/>
  <c r="U67" i="2"/>
  <c r="U66" i="2" s="1"/>
  <c r="V74" i="2"/>
  <c r="V73" i="2" s="1"/>
  <c r="U74" i="2"/>
  <c r="U73" i="2" s="1"/>
  <c r="U76" i="2"/>
  <c r="V76" i="2"/>
  <c r="V86" i="2"/>
  <c r="V85" i="2" s="1"/>
  <c r="V84" i="2" s="1"/>
  <c r="U86" i="2"/>
  <c r="U85" i="2" s="1"/>
  <c r="U84" i="2" s="1"/>
  <c r="U90" i="2"/>
  <c r="U89" i="2"/>
  <c r="U88" i="2"/>
  <c r="V95" i="2"/>
  <c r="V94" i="2" s="1"/>
  <c r="V93" i="2" s="1"/>
  <c r="V92" i="2" s="1"/>
  <c r="U95" i="2"/>
  <c r="U94" i="2" s="1"/>
  <c r="U93" i="2" s="1"/>
  <c r="U92" i="2" s="1"/>
  <c r="U100" i="2"/>
  <c r="U99" i="2"/>
  <c r="U98" i="2"/>
  <c r="U97" i="2"/>
  <c r="U109" i="2"/>
  <c r="V105" i="2"/>
  <c r="U105" i="2"/>
  <c r="V104" i="2"/>
  <c r="V103" i="2"/>
  <c r="V102" i="2"/>
  <c r="U65" i="2" l="1"/>
  <c r="U64" i="2" s="1"/>
  <c r="U117" i="2" s="1"/>
  <c r="V65" i="2"/>
  <c r="V64" i="2" s="1"/>
  <c r="V117" i="2" s="1"/>
  <c r="U29" i="2"/>
  <c r="W29" i="2" s="1"/>
  <c r="W30" i="2"/>
  <c r="U83" i="2"/>
  <c r="W82" i="2"/>
  <c r="U103" i="2" l="1"/>
  <c r="Q67" i="2"/>
  <c r="Q66" i="2" s="1"/>
  <c r="U102" i="2" l="1"/>
  <c r="W106" i="2"/>
  <c r="W96" i="2"/>
  <c r="P70" i="2"/>
  <c r="W70" i="2" l="1"/>
  <c r="P69" i="2"/>
  <c r="W69" i="2" s="1"/>
  <c r="Q86" i="2"/>
  <c r="Q85" i="2" s="1"/>
  <c r="Q84" i="2" s="1"/>
  <c r="P86" i="2"/>
  <c r="W86" i="2" s="1"/>
  <c r="Q74" i="2"/>
  <c r="X74" i="2" s="1"/>
  <c r="P74" i="2"/>
  <c r="W74" i="2" s="1"/>
  <c r="Q76" i="2"/>
  <c r="P85" i="2" l="1"/>
  <c r="W85" i="2" s="1"/>
  <c r="P76" i="2"/>
  <c r="W77" i="2"/>
  <c r="Q21" i="2"/>
  <c r="Q20" i="2" s="1"/>
  <c r="Q19" i="2" s="1"/>
  <c r="P21" i="2"/>
  <c r="W76" i="2" l="1"/>
  <c r="P84" i="2"/>
  <c r="P20" i="2"/>
  <c r="W21" i="2"/>
  <c r="P67" i="2"/>
  <c r="P66" i="2" s="1"/>
  <c r="W84" i="2" l="1"/>
  <c r="P83" i="2"/>
  <c r="P117" i="2" s="1"/>
  <c r="W67" i="2"/>
  <c r="P19" i="2"/>
  <c r="W20" i="2"/>
  <c r="P54" i="2"/>
  <c r="W43" i="2"/>
  <c r="W19" i="2" l="1"/>
  <c r="P53" i="2"/>
  <c r="W54" i="2"/>
  <c r="P109" i="2"/>
  <c r="W109" i="2" s="1"/>
  <c r="P97" i="2"/>
  <c r="W97" i="2" s="1"/>
  <c r="P98" i="2"/>
  <c r="W98" i="2" s="1"/>
  <c r="P99" i="2"/>
  <c r="W99" i="2" s="1"/>
  <c r="P100" i="2"/>
  <c r="W100" i="2" s="1"/>
  <c r="P88" i="2"/>
  <c r="P89" i="2"/>
  <c r="W89" i="2" s="1"/>
  <c r="P90" i="2"/>
  <c r="W90" i="2" s="1"/>
  <c r="W88" i="2" l="1"/>
  <c r="W83" i="2"/>
  <c r="P52" i="2"/>
  <c r="W52" i="2" s="1"/>
  <c r="W53" i="2"/>
  <c r="Q35" i="2"/>
  <c r="Q34" i="2" s="1"/>
  <c r="Q33" i="2" s="1"/>
  <c r="P35" i="2"/>
  <c r="P34" i="2" l="1"/>
  <c r="W35" i="2"/>
  <c r="P49" i="2"/>
  <c r="P33" i="2" l="1"/>
  <c r="W33" i="2" s="1"/>
  <c r="W34" i="2"/>
  <c r="P48" i="2"/>
  <c r="W49" i="2"/>
  <c r="Q27" i="2"/>
  <c r="Q95" i="2"/>
  <c r="Q94" i="2" s="1"/>
  <c r="P47" i="2" l="1"/>
  <c r="W48" i="2"/>
  <c r="Q93" i="2"/>
  <c r="Q92" i="2" s="1"/>
  <c r="P46" i="2" l="1"/>
  <c r="W46" i="2" s="1"/>
  <c r="W47" i="2"/>
  <c r="W24" i="2"/>
  <c r="Q62" i="2" l="1"/>
  <c r="Q61" i="2" l="1"/>
  <c r="P105" i="2"/>
  <c r="P104" i="2" s="1"/>
  <c r="Q105" i="2"/>
  <c r="P95" i="2"/>
  <c r="Q73" i="2"/>
  <c r="Q65" i="2" s="1"/>
  <c r="Q64" i="2" s="1"/>
  <c r="P73" i="2"/>
  <c r="P62" i="2"/>
  <c r="P39" i="2"/>
  <c r="W39" i="2" s="1"/>
  <c r="X25" i="2"/>
  <c r="W27" i="2"/>
  <c r="W66" i="2" l="1"/>
  <c r="X64" i="2"/>
  <c r="X66" i="2"/>
  <c r="W73" i="2"/>
  <c r="W65" i="2"/>
  <c r="W105" i="2"/>
  <c r="X73" i="2"/>
  <c r="P94" i="2"/>
  <c r="W94" i="2" s="1"/>
  <c r="W95" i="2"/>
  <c r="P61" i="2"/>
  <c r="W62" i="2"/>
  <c r="X65" i="2" l="1"/>
  <c r="P93" i="2"/>
  <c r="P92" i="2" s="1"/>
  <c r="W92" i="2" s="1"/>
  <c r="P103" i="2"/>
  <c r="W104" i="2"/>
  <c r="Q56" i="2"/>
  <c r="X56" i="2" s="1"/>
  <c r="W61" i="2"/>
  <c r="W64" i="2"/>
  <c r="Q41" i="2"/>
  <c r="Q38" i="2" s="1"/>
  <c r="Q37" i="2" s="1"/>
  <c r="Q18" i="2" s="1"/>
  <c r="W93" i="2" l="1"/>
  <c r="X18" i="2"/>
  <c r="P102" i="2"/>
  <c r="W102" i="2" s="1"/>
  <c r="W103" i="2"/>
  <c r="P56" i="2"/>
  <c r="W57" i="2"/>
  <c r="W56" i="2" l="1"/>
  <c r="P41" i="2"/>
  <c r="W41" i="2" s="1"/>
  <c r="P38" i="2" l="1"/>
  <c r="Q102" i="2"/>
  <c r="Q117" i="2" s="1"/>
  <c r="Q103" i="2"/>
  <c r="Q104" i="2"/>
  <c r="P51" i="2"/>
  <c r="W51" i="2" s="1"/>
  <c r="X24" i="2"/>
  <c r="X117" i="2" l="1"/>
  <c r="P37" i="2"/>
  <c r="P18" i="2" s="1"/>
  <c r="W38" i="2"/>
  <c r="W37" i="2" l="1"/>
  <c r="W18" i="2" l="1"/>
  <c r="W117" i="2"/>
</calcChain>
</file>

<file path=xl/sharedStrings.xml><?xml version="1.0" encoding="utf-8"?>
<sst xmlns="http://schemas.openxmlformats.org/spreadsheetml/2006/main" count="248" uniqueCount="72">
  <si>
    <t>ИТОГО</t>
  </si>
  <si>
    <t>0000000000000000000000000000000000000000000000000000000000000000000000000000000000000000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</si>
  <si>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</si>
  <si>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</si>
  <si>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</si>
  <si>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</si>
  <si>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</si>
  <si>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</si>
  <si>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</si>
  <si>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</si>
  <si>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</si>
  <si>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</si>
  <si>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</si>
  <si>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</si>
  <si>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</si>
  <si>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</si>
  <si>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</si>
  <si>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</si>
  <si>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</si>
  <si>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</si>
  <si>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</si>
  <si>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</si>
  <si>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</si>
  <si>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</si>
  <si>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</si>
  <si>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</si>
  <si>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</si>
  <si>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</si>
  <si>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Всего</t>
  </si>
  <si>
    <t>вид расхо-дов</t>
  </si>
  <si>
    <t>целевая статья</t>
  </si>
  <si>
    <t>под-раздел</t>
  </si>
  <si>
    <t>раз-дел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</si>
  <si>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</si>
  <si>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</si>
  <si>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</si>
  <si>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</si>
  <si>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</si>
  <si>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</si>
  <si>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</si>
  <si>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</si>
  <si>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</si>
  <si>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</si>
  <si>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</si>
  <si>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</si>
  <si>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</si>
  <si>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</si>
  <si>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</si>
  <si>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</si>
  <si>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</si>
  <si>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</si>
  <si>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</si>
  <si>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Процент исполнения</t>
  </si>
  <si>
    <t>в том числе средства вышестоящих бюджетов</t>
  </si>
  <si>
    <t>Утверждено на 2022 год с учетом изменений</t>
  </si>
  <si>
    <t>Исполнение судебных актов</t>
  </si>
  <si>
    <t>Обеспечение проведения выборов и референдумов</t>
  </si>
  <si>
    <t>Специальные расходы</t>
  </si>
  <si>
    <t>Другие вопросы в области жилищно-коммунального зозяйства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</si>
  <si>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</si>
  <si>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</si>
  <si>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</si>
  <si>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</si>
  <si>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</si>
  <si>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</si>
  <si>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Исполнено за 12 месяцев 2022 года</t>
  </si>
  <si>
    <t>Приложение 4</t>
  </si>
  <si>
    <t>к Решению Совета депутатов Советского</t>
  </si>
  <si>
    <t>внутригородского района</t>
  </si>
  <si>
    <t>городского округа Самара</t>
  </si>
  <si>
    <t>от "____"_______________ 2023 г. №______</t>
  </si>
  <si>
    <t xml:space="preserve"> Расходы бюджета Советского внутригородского района городского округа Самара Самарской области по разделам, подразделам классификации расходов бюджетов Советского внутригородского района городского округа Самара Самарской области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</si>
</sst>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  <numFmt numFmtId="170" formatCode="0000000"/>
    <numFmt numFmtId="171" formatCode="000\.00\.00"/>
    <numFmt numFmtId="172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1" xfId="1" applyFont="1" applyFill="1" applyBorder="1" applyAlignment="1" applyProtection="1">
      <protection hidden="1"/>
    </xf>
    <xf numFmtId="0" fontId="3" fillId="0" borderId="2" xfId="1" applyFont="1" applyFill="1" applyBorder="1" applyAlignment="1" applyProtection="1">
      <protection hidden="1"/>
    </xf>
    <xf numFmtId="0" fontId="3" fillId="0" borderId="3" xfId="1" applyFont="1" applyFill="1" applyBorder="1" applyAlignment="1" applyProtection="1">
      <protection hidden="1"/>
    </xf>
    <xf numFmtId="0" fontId="3" fillId="0" borderId="4" xfId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alignment horizontal="center" vertical="center" wrapText="1"/>
      <protection hidden="1"/>
    </xf>
    <xf numFmtId="0" fontId="3" fillId="0" borderId="7" xfId="1" applyFont="1" applyFill="1" applyBorder="1" applyAlignment="1" applyProtection="1">
      <alignment horizontal="center" vertical="center" wrapText="1"/>
      <protection hidden="1"/>
    </xf>
    <xf numFmtId="167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Protection="1">
      <protection hidden="1"/>
    </xf>
    <xf numFmtId="0" fontId="10" fillId="0" borderId="0" xfId="1" applyFont="1" applyFill="1" applyProtection="1">
      <protection hidden="1"/>
    </xf>
    <xf numFmtId="0" fontId="10" fillId="0" borderId="0" xfId="1" applyFont="1" applyFill="1" applyAlignment="1" applyProtection="1">
      <alignment vertical="top"/>
      <protection hidden="1"/>
    </xf>
    <xf numFmtId="0" fontId="10" fillId="0" borderId="6" xfId="1" applyNumberFormat="1" applyFont="1" applyFill="1" applyBorder="1" applyAlignment="1" applyProtection="1">
      <alignment horizontal="center" vertical="top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16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8" xfId="1" applyFont="1" applyFill="1" applyBorder="1" applyProtection="1">
      <protection hidden="1"/>
    </xf>
    <xf numFmtId="169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vertical="top" wrapText="1"/>
      <protection hidden="1"/>
    </xf>
    <xf numFmtId="0" fontId="10" fillId="0" borderId="1" xfId="1" applyNumberFormat="1" applyFont="1" applyFill="1" applyBorder="1" applyAlignment="1" applyProtection="1">
      <alignment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7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71" fontId="9" fillId="0" borderId="3" xfId="1" applyNumberFormat="1" applyFont="1" applyFill="1" applyBorder="1" applyAlignment="1" applyProtection="1">
      <alignment horizontal="left" vertical="top" wrapText="1"/>
      <protection hidden="1"/>
    </xf>
    <xf numFmtId="171" fontId="10" fillId="0" borderId="3" xfId="1" applyNumberFormat="1" applyFont="1" applyFill="1" applyBorder="1" applyAlignment="1" applyProtection="1">
      <alignment horizontal="left" vertical="top" wrapText="1"/>
      <protection hidden="1"/>
    </xf>
    <xf numFmtId="0" fontId="9" fillId="0" borderId="1" xfId="1" applyNumberFormat="1" applyFont="1" applyFill="1" applyBorder="1" applyAlignment="1" applyProtection="1">
      <alignment vertical="top" wrapText="1"/>
      <protection hidden="1"/>
    </xf>
    <xf numFmtId="0" fontId="9" fillId="0" borderId="8" xfId="1" applyFont="1" applyFill="1" applyBorder="1" applyProtection="1">
      <protection hidden="1"/>
    </xf>
    <xf numFmtId="0" fontId="10" fillId="0" borderId="3" xfId="1" applyNumberFormat="1" applyFont="1" applyFill="1" applyBorder="1" applyAlignment="1" applyProtection="1">
      <alignment vertical="top" wrapText="1"/>
      <protection hidden="1"/>
    </xf>
    <xf numFmtId="0" fontId="10" fillId="0" borderId="6" xfId="1" applyFont="1" applyFill="1" applyBorder="1" applyAlignment="1" applyProtection="1">
      <alignment horizontal="center" vertical="center" wrapText="1"/>
      <protection hidden="1"/>
    </xf>
    <xf numFmtId="0" fontId="10" fillId="0" borderId="5" xfId="1" applyFont="1" applyFill="1" applyBorder="1" applyAlignment="1" applyProtection="1">
      <alignment vertical="top" wrapText="1"/>
      <protection hidden="1"/>
    </xf>
    <xf numFmtId="0" fontId="10" fillId="0" borderId="1" xfId="1" applyFont="1" applyFill="1" applyBorder="1" applyAlignment="1" applyProtection="1">
      <protection hidden="1"/>
    </xf>
    <xf numFmtId="0" fontId="10" fillId="0" borderId="1" xfId="1" applyFont="1" applyFill="1" applyBorder="1" applyAlignment="1" applyProtection="1">
      <alignment horizontal="center" vertical="center"/>
      <protection hidden="1"/>
    </xf>
    <xf numFmtId="0" fontId="9" fillId="0" borderId="2" xfId="1" applyNumberFormat="1" applyFont="1" applyFill="1" applyBorder="1" applyAlignment="1" applyProtection="1">
      <alignment horizontal="left" vertical="top" wrapText="1"/>
      <protection hidden="1"/>
    </xf>
    <xf numFmtId="164" fontId="9" fillId="0" borderId="3" xfId="1" applyNumberFormat="1" applyFont="1" applyFill="1" applyBorder="1" applyAlignment="1" applyProtection="1">
      <alignment horizontal="center" wrapText="1"/>
      <protection hidden="1"/>
    </xf>
    <xf numFmtId="164" fontId="10" fillId="0" borderId="3" xfId="1" applyNumberFormat="1" applyFont="1" applyFill="1" applyBorder="1" applyAlignment="1" applyProtection="1">
      <alignment horizontal="center" wrapText="1"/>
      <protection hidden="1"/>
    </xf>
    <xf numFmtId="164" fontId="10" fillId="0" borderId="4" xfId="1" applyNumberFormat="1" applyFont="1" applyFill="1" applyBorder="1" applyAlignment="1" applyProtection="1">
      <alignment horizontal="center" wrapText="1"/>
      <protection hidden="1"/>
    </xf>
    <xf numFmtId="2" fontId="9" fillId="0" borderId="0" xfId="1" applyNumberFormat="1" applyFont="1" applyFill="1" applyAlignment="1" applyProtection="1">
      <alignment horizontal="center" wrapText="1"/>
      <protection hidden="1"/>
    </xf>
    <xf numFmtId="164" fontId="10" fillId="0" borderId="0" xfId="1" applyNumberFormat="1" applyFont="1" applyFill="1" applyAlignment="1" applyProtection="1">
      <alignment horizontal="center" wrapText="1"/>
      <protection hidden="1"/>
    </xf>
    <xf numFmtId="164" fontId="9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wrapText="1"/>
      <protection hidden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168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Alignment="1" applyProtection="1">
      <alignment vertical="top" wrapText="1"/>
      <protection hidden="1"/>
    </xf>
    <xf numFmtId="164" fontId="9" fillId="0" borderId="0" xfId="1" applyNumberFormat="1" applyFont="1" applyFill="1" applyAlignment="1" applyProtection="1">
      <alignment horizontal="center" wrapText="1"/>
      <protection hidden="1"/>
    </xf>
    <xf numFmtId="0" fontId="9" fillId="0" borderId="1" xfId="1" applyFont="1" applyFill="1" applyBorder="1" applyAlignment="1" applyProtection="1">
      <protection hidden="1"/>
    </xf>
    <xf numFmtId="172" fontId="10" fillId="0" borderId="1" xfId="1" applyNumberFormat="1" applyFont="1" applyFill="1" applyBorder="1" applyAlignment="1">
      <alignment horizontal="center"/>
    </xf>
    <xf numFmtId="16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wrapText="1"/>
      <protection hidden="1"/>
    </xf>
    <xf numFmtId="166" fontId="10" fillId="0" borderId="3" xfId="1" applyNumberFormat="1" applyFont="1" applyFill="1" applyBorder="1" applyAlignment="1" applyProtection="1">
      <alignment horizont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wrapText="1"/>
      <protection hidden="1"/>
    </xf>
    <xf numFmtId="166" fontId="9" fillId="0" borderId="3" xfId="1" applyNumberFormat="1" applyFont="1" applyFill="1" applyBorder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top" wrapText="1"/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10" fillId="0" borderId="1" xfId="1" applyFont="1" applyFill="1" applyBorder="1" applyProtection="1">
      <protection hidden="1"/>
    </xf>
    <xf numFmtId="0" fontId="10" fillId="0" borderId="1" xfId="1" applyFont="1" applyFill="1" applyBorder="1"/>
    <xf numFmtId="0" fontId="1" fillId="0" borderId="5" xfId="1" applyFill="1" applyBorder="1" applyProtection="1">
      <protection hidden="1"/>
    </xf>
    <xf numFmtId="172" fontId="9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center"/>
      <protection hidden="1"/>
    </xf>
    <xf numFmtId="165" fontId="10" fillId="0" borderId="1" xfId="1" applyNumberFormat="1" applyFont="1" applyFill="1" applyBorder="1" applyAlignment="1" applyProtection="1">
      <alignment horizontal="center"/>
      <protection hidden="1"/>
    </xf>
    <xf numFmtId="172" fontId="10" fillId="0" borderId="1" xfId="1" applyNumberFormat="1" applyFont="1" applyFill="1" applyBorder="1" applyAlignment="1" applyProtection="1">
      <alignment horizontal="center"/>
      <protection hidden="1"/>
    </xf>
    <xf numFmtId="172" fontId="10" fillId="0" borderId="3" xfId="1" applyNumberFormat="1" applyFont="1" applyFill="1" applyBorder="1" applyAlignment="1" applyProtection="1">
      <alignment horizontal="center"/>
      <protection hidden="1"/>
    </xf>
    <xf numFmtId="172" fontId="10" fillId="0" borderId="3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9" fillId="0" borderId="0" xfId="1" applyFont="1" applyFill="1" applyProtection="1">
      <protection hidden="1"/>
    </xf>
    <xf numFmtId="172" fontId="9" fillId="0" borderId="1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Fill="1" applyProtection="1">
      <protection hidden="1"/>
    </xf>
    <xf numFmtId="0" fontId="11" fillId="0" borderId="0" xfId="1" applyNumberFormat="1" applyFont="1" applyFill="1" applyAlignme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13" fillId="0" borderId="0" xfId="1" applyFont="1" applyAlignme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10" fillId="0" borderId="3" xfId="1" applyFont="1" applyFill="1" applyBorder="1" applyAlignment="1" applyProtection="1">
      <alignment horizontal="center" vertical="top" wrapText="1"/>
      <protection hidden="1"/>
    </xf>
    <xf numFmtId="0" fontId="10" fillId="0" borderId="2" xfId="1" applyFont="1" applyFill="1" applyBorder="1" applyAlignment="1" applyProtection="1">
      <alignment horizontal="center" vertical="top" wrapText="1"/>
      <protection hidden="1"/>
    </xf>
    <xf numFmtId="0" fontId="10" fillId="0" borderId="3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10" fillId="0" borderId="0" xfId="1" applyNumberFormat="1" applyFont="1" applyFill="1" applyAlignment="1" applyProtection="1">
      <alignment horizontal="right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16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wrapText="1"/>
      <protection hidden="1"/>
    </xf>
    <xf numFmtId="166" fontId="10" fillId="0" borderId="3" xfId="1" applyNumberFormat="1" applyFont="1" applyFill="1" applyBorder="1" applyAlignment="1" applyProtection="1">
      <alignment horizont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wrapText="1"/>
      <protection hidden="1"/>
    </xf>
    <xf numFmtId="166" fontId="9" fillId="0" borderId="3" xfId="1" applyNumberFormat="1" applyFont="1" applyFill="1" applyBorder="1" applyAlignment="1" applyProtection="1">
      <alignment horizont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top" wrapText="1"/>
      <protection hidden="1"/>
    </xf>
    <xf numFmtId="0" fontId="10" fillId="0" borderId="1" xfId="1" applyNumberFormat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8"/>
  <sheetViews>
    <sheetView showGridLines="0" tabSelected="1" topLeftCell="J11" workbookViewId="0">
      <selection activeCell="J13" sqref="J13:X13"/>
    </sheetView>
  </sheetViews>
  <sheetFormatPr defaultColWidth="9.140625" defaultRowHeight="12.75" x14ac:dyDescent="0.2"/>
  <cols>
    <col min="1" max="9" width="0" style="1" hidden="1" customWidth="1"/>
    <col min="10" max="10" width="7.140625" style="1" customWidth="1"/>
    <col min="11" max="11" width="8.28515625" style="1" customWidth="1"/>
    <col min="12" max="12" width="14.28515625" style="1" customWidth="1"/>
    <col min="13" max="13" width="10" style="1" customWidth="1"/>
    <col min="14" max="14" width="64.28515625" style="1" customWidth="1"/>
    <col min="15" max="15" width="0" style="1" hidden="1" customWidth="1"/>
    <col min="16" max="16" width="12.28515625" style="1" customWidth="1"/>
    <col min="17" max="17" width="12.28515625" style="73" customWidth="1"/>
    <col min="18" max="20" width="0" style="73" hidden="1" customWidth="1"/>
    <col min="21" max="22" width="9.140625" style="73" customWidth="1"/>
    <col min="23" max="256" width="9.140625" style="1" customWidth="1"/>
    <col min="257" max="16384" width="9.140625" style="1"/>
  </cols>
  <sheetData>
    <row r="1" spans="1:24" ht="15.75" hidden="1" customHeight="1" x14ac:dyDescent="0.25">
      <c r="A1" s="2"/>
      <c r="B1" s="19"/>
      <c r="C1" s="19"/>
      <c r="D1" s="19"/>
      <c r="E1" s="19"/>
      <c r="F1" s="19"/>
      <c r="G1" s="19"/>
      <c r="H1" s="19"/>
      <c r="I1" s="19"/>
      <c r="J1" s="20"/>
      <c r="K1" s="20"/>
      <c r="L1" s="17"/>
      <c r="M1" s="17"/>
      <c r="N1" s="17"/>
      <c r="O1" s="17"/>
      <c r="P1" s="17"/>
      <c r="Q1" s="17"/>
      <c r="R1" s="72"/>
      <c r="S1" s="72"/>
      <c r="T1" s="72"/>
      <c r="U1" s="72"/>
    </row>
    <row r="2" spans="1:24" ht="15.75" hidden="1" customHeight="1" x14ac:dyDescent="0.25">
      <c r="A2" s="2"/>
      <c r="B2" s="19"/>
      <c r="C2" s="19"/>
      <c r="D2" s="19"/>
      <c r="E2" s="19"/>
      <c r="F2" s="19"/>
      <c r="G2" s="19"/>
      <c r="H2" s="19"/>
      <c r="I2" s="19"/>
      <c r="J2" s="20"/>
      <c r="K2" s="20"/>
      <c r="L2" s="17"/>
      <c r="M2" s="17"/>
      <c r="N2" s="17"/>
      <c r="O2" s="17"/>
      <c r="P2" s="17"/>
      <c r="Q2" s="17"/>
      <c r="R2" s="72"/>
      <c r="S2" s="72"/>
      <c r="T2" s="72"/>
      <c r="U2" s="72"/>
    </row>
    <row r="3" spans="1:24" ht="15.75" hidden="1" customHeight="1" x14ac:dyDescent="0.25">
      <c r="A3" s="2"/>
      <c r="B3" s="19"/>
      <c r="C3" s="19"/>
      <c r="D3" s="19"/>
      <c r="E3" s="19"/>
      <c r="F3" s="19"/>
      <c r="G3" s="19"/>
      <c r="H3" s="19"/>
      <c r="I3" s="19"/>
      <c r="J3" s="20"/>
      <c r="K3" s="20"/>
      <c r="L3" s="17"/>
      <c r="M3" s="17"/>
      <c r="N3" s="17"/>
      <c r="O3" s="17"/>
      <c r="P3" s="17"/>
      <c r="Q3" s="17"/>
      <c r="R3" s="72"/>
      <c r="S3" s="72"/>
      <c r="T3" s="72"/>
      <c r="U3" s="72"/>
    </row>
    <row r="4" spans="1:24" ht="15.75" hidden="1" customHeight="1" x14ac:dyDescent="0.25">
      <c r="A4" s="2"/>
      <c r="B4" s="19"/>
      <c r="C4" s="19"/>
      <c r="D4" s="19"/>
      <c r="E4" s="19"/>
      <c r="F4" s="19"/>
      <c r="G4" s="19"/>
      <c r="H4" s="19"/>
      <c r="I4" s="19"/>
      <c r="J4" s="20"/>
      <c r="K4" s="20"/>
      <c r="L4" s="17"/>
      <c r="M4" s="17"/>
      <c r="N4" s="17"/>
      <c r="O4" s="17"/>
      <c r="P4" s="17"/>
      <c r="Q4" s="17"/>
      <c r="R4" s="72"/>
      <c r="S4" s="72"/>
      <c r="T4" s="72"/>
      <c r="U4" s="72"/>
    </row>
    <row r="5" spans="1:24" ht="15.75" hidden="1" customHeight="1" x14ac:dyDescent="0.25">
      <c r="A5" s="2"/>
      <c r="B5" s="19"/>
      <c r="C5" s="19"/>
      <c r="D5" s="19"/>
      <c r="E5" s="19"/>
      <c r="F5" s="19"/>
      <c r="G5" s="19"/>
      <c r="H5" s="19"/>
      <c r="I5" s="19"/>
      <c r="J5" s="20"/>
      <c r="K5" s="20"/>
      <c r="L5" s="17"/>
      <c r="M5" s="17"/>
      <c r="N5" s="17"/>
      <c r="O5" s="17"/>
      <c r="P5" s="17"/>
      <c r="Q5" s="17"/>
      <c r="R5" s="72"/>
      <c r="S5" s="72"/>
      <c r="T5" s="72"/>
      <c r="U5" s="72"/>
    </row>
    <row r="6" spans="1:24" ht="3" hidden="1" customHeight="1" x14ac:dyDescent="0.25">
      <c r="A6" s="2"/>
      <c r="B6" s="19"/>
      <c r="C6" s="19"/>
      <c r="D6" s="19"/>
      <c r="E6" s="19"/>
      <c r="F6" s="19"/>
      <c r="G6" s="19"/>
      <c r="H6" s="19"/>
      <c r="I6" s="19"/>
      <c r="J6" s="20"/>
      <c r="K6" s="20"/>
      <c r="L6" s="17"/>
      <c r="M6" s="17"/>
      <c r="N6" s="17"/>
      <c r="O6" s="17"/>
      <c r="P6" s="17"/>
      <c r="Q6" s="17"/>
      <c r="R6" s="72"/>
      <c r="S6" s="72"/>
      <c r="T6" s="72"/>
      <c r="U6" s="72"/>
    </row>
    <row r="7" spans="1:24" ht="18" hidden="1" customHeight="1" x14ac:dyDescent="0.25">
      <c r="A7" s="2"/>
      <c r="B7" s="19"/>
      <c r="C7" s="19"/>
      <c r="D7" s="19"/>
      <c r="E7" s="19"/>
      <c r="F7" s="19"/>
      <c r="G7" s="19"/>
      <c r="H7" s="19"/>
      <c r="I7" s="19"/>
      <c r="J7" s="104"/>
      <c r="K7" s="105"/>
      <c r="L7" s="105"/>
      <c r="M7" s="105"/>
      <c r="N7" s="105"/>
      <c r="O7" s="105"/>
      <c r="P7" s="105"/>
      <c r="Q7" s="105"/>
      <c r="R7" s="72"/>
      <c r="S7" s="72"/>
      <c r="T7" s="72"/>
      <c r="U7" s="72"/>
    </row>
    <row r="8" spans="1:24" ht="15" customHeight="1" x14ac:dyDescent="0.25">
      <c r="A8" s="2"/>
      <c r="B8" s="86"/>
      <c r="C8" s="86"/>
      <c r="D8" s="86"/>
      <c r="E8" s="86"/>
      <c r="F8" s="86"/>
      <c r="G8" s="86"/>
      <c r="H8" s="86"/>
      <c r="I8" s="86"/>
      <c r="J8" s="87"/>
      <c r="K8" s="87"/>
      <c r="L8" s="88"/>
      <c r="M8" s="88"/>
      <c r="N8" s="91"/>
      <c r="O8" s="91"/>
      <c r="P8" s="2"/>
      <c r="Q8" s="2"/>
      <c r="R8" s="2"/>
      <c r="S8" s="2"/>
      <c r="T8" s="1"/>
      <c r="U8" s="91" t="s">
        <v>66</v>
      </c>
      <c r="V8" s="91"/>
      <c r="W8" s="89"/>
    </row>
    <row r="9" spans="1:24" ht="15" customHeight="1" x14ac:dyDescent="0.25">
      <c r="A9" s="2"/>
      <c r="B9" s="86"/>
      <c r="C9" s="86"/>
      <c r="D9" s="86"/>
      <c r="E9" s="86"/>
      <c r="F9" s="86"/>
      <c r="G9" s="86"/>
      <c r="H9" s="86"/>
      <c r="I9" s="86"/>
      <c r="J9" s="87"/>
      <c r="K9" s="87"/>
      <c r="L9" s="88"/>
      <c r="M9" s="88"/>
      <c r="N9"/>
      <c r="O9" s="90"/>
      <c r="P9" s="2"/>
      <c r="Q9" s="2"/>
      <c r="R9" s="2"/>
      <c r="S9" s="2"/>
      <c r="T9" s="1"/>
      <c r="U9"/>
      <c r="V9" s="90" t="s">
        <v>67</v>
      </c>
      <c r="W9" s="90"/>
    </row>
    <row r="10" spans="1:24" ht="15" customHeight="1" x14ac:dyDescent="0.25">
      <c r="A10" s="2"/>
      <c r="B10" s="86"/>
      <c r="C10" s="86"/>
      <c r="D10" s="86"/>
      <c r="E10" s="86"/>
      <c r="F10" s="86"/>
      <c r="G10" s="86"/>
      <c r="H10" s="86"/>
      <c r="I10" s="86"/>
      <c r="J10" s="87"/>
      <c r="K10" s="87"/>
      <c r="L10" s="88"/>
      <c r="M10" s="88"/>
      <c r="N10"/>
      <c r="O10" s="90"/>
      <c r="P10" s="2"/>
      <c r="Q10" s="2"/>
      <c r="R10" s="2"/>
      <c r="S10" s="2"/>
      <c r="T10" s="1"/>
      <c r="U10"/>
      <c r="V10" s="90" t="s">
        <v>68</v>
      </c>
      <c r="W10" s="90"/>
    </row>
    <row r="11" spans="1:24" ht="15" customHeight="1" x14ac:dyDescent="0.25">
      <c r="A11" s="2"/>
      <c r="B11" s="86"/>
      <c r="C11" s="86"/>
      <c r="D11" s="86"/>
      <c r="E11" s="86"/>
      <c r="F11" s="86"/>
      <c r="G11" s="86"/>
      <c r="H11" s="86"/>
      <c r="I11" s="86"/>
      <c r="J11" s="87"/>
      <c r="K11" s="87"/>
      <c r="L11" s="88"/>
      <c r="M11" s="88"/>
      <c r="N11"/>
      <c r="O11" s="90"/>
      <c r="P11" s="2"/>
      <c r="Q11" s="2"/>
      <c r="R11" s="2"/>
      <c r="S11" s="2"/>
      <c r="T11" s="1"/>
      <c r="U11"/>
      <c r="V11" s="90" t="s">
        <v>69</v>
      </c>
      <c r="W11" s="90"/>
    </row>
    <row r="12" spans="1:24" ht="15" customHeight="1" x14ac:dyDescent="0.25">
      <c r="A12" s="2"/>
      <c r="B12" s="86"/>
      <c r="C12" s="86"/>
      <c r="D12" s="86"/>
      <c r="E12" s="86"/>
      <c r="F12" s="86"/>
      <c r="G12" s="86"/>
      <c r="H12" s="86"/>
      <c r="I12" s="86"/>
      <c r="J12" s="87"/>
      <c r="K12" s="87"/>
      <c r="L12" s="88"/>
      <c r="M12" s="88"/>
      <c r="N12"/>
      <c r="O12" s="90"/>
      <c r="P12" s="2"/>
      <c r="Q12" s="2"/>
      <c r="R12" s="2"/>
      <c r="S12" s="2"/>
      <c r="T12" s="1"/>
      <c r="U12"/>
      <c r="V12" s="90" t="s">
        <v>70</v>
      </c>
      <c r="W12" s="90"/>
    </row>
    <row r="13" spans="1:24" ht="99.75" customHeight="1" x14ac:dyDescent="0.2">
      <c r="A13" s="2"/>
      <c r="B13" s="18"/>
      <c r="C13" s="18"/>
      <c r="D13" s="18"/>
      <c r="E13" s="18"/>
      <c r="F13" s="18"/>
      <c r="G13" s="18"/>
      <c r="H13" s="18"/>
      <c r="I13" s="18"/>
      <c r="J13" s="97" t="s">
        <v>71</v>
      </c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</row>
    <row r="14" spans="1:24" ht="16.5" customHeight="1" x14ac:dyDescent="0.2">
      <c r="A14" s="2"/>
      <c r="B14" s="11"/>
      <c r="C14" s="11"/>
      <c r="D14" s="11"/>
      <c r="E14" s="11"/>
      <c r="F14" s="11"/>
      <c r="G14" s="11"/>
      <c r="H14" s="11"/>
      <c r="I14" s="11"/>
      <c r="J14" s="21"/>
      <c r="K14" s="21"/>
      <c r="L14" s="21"/>
      <c r="M14" s="22"/>
      <c r="N14" s="23"/>
      <c r="O14" s="22"/>
      <c r="P14" s="22"/>
      <c r="Q14" s="96" t="s">
        <v>35</v>
      </c>
      <c r="R14" s="96"/>
      <c r="S14" s="96"/>
      <c r="T14" s="96"/>
      <c r="U14" s="96"/>
      <c r="V14" s="96"/>
      <c r="W14" s="96"/>
      <c r="X14" s="96"/>
    </row>
    <row r="15" spans="1:24" ht="42" customHeight="1" x14ac:dyDescent="0.2">
      <c r="A15" s="2"/>
      <c r="B15" s="16"/>
      <c r="C15" s="16"/>
      <c r="D15" s="16"/>
      <c r="E15" s="16"/>
      <c r="F15" s="16"/>
      <c r="G15" s="16"/>
      <c r="H15" s="106"/>
      <c r="I15" s="106"/>
      <c r="J15" s="108" t="s">
        <v>34</v>
      </c>
      <c r="K15" s="108"/>
      <c r="L15" s="108"/>
      <c r="M15" s="108"/>
      <c r="N15" s="107" t="s">
        <v>33</v>
      </c>
      <c r="O15" s="24"/>
      <c r="P15" s="108" t="s">
        <v>54</v>
      </c>
      <c r="Q15" s="108"/>
      <c r="R15" s="23"/>
      <c r="S15" s="23"/>
      <c r="T15" s="23"/>
      <c r="U15" s="92" t="s">
        <v>65</v>
      </c>
      <c r="V15" s="93"/>
      <c r="W15" s="94" t="s">
        <v>52</v>
      </c>
      <c r="X15" s="95"/>
    </row>
    <row r="16" spans="1:24" s="73" customFormat="1" ht="76.5" customHeight="1" x14ac:dyDescent="0.2">
      <c r="A16" s="72"/>
      <c r="B16" s="16"/>
      <c r="C16" s="16"/>
      <c r="D16" s="16"/>
      <c r="E16" s="16"/>
      <c r="F16" s="16"/>
      <c r="G16" s="16"/>
      <c r="H16" s="106"/>
      <c r="I16" s="106"/>
      <c r="J16" s="71" t="s">
        <v>32</v>
      </c>
      <c r="K16" s="71" t="s">
        <v>31</v>
      </c>
      <c r="L16" s="71" t="s">
        <v>30</v>
      </c>
      <c r="M16" s="71" t="s">
        <v>29</v>
      </c>
      <c r="N16" s="107"/>
      <c r="O16" s="24"/>
      <c r="P16" s="25" t="s">
        <v>28</v>
      </c>
      <c r="Q16" s="25" t="s">
        <v>53</v>
      </c>
      <c r="R16" s="23"/>
      <c r="S16" s="23"/>
      <c r="T16" s="23"/>
      <c r="U16" s="25" t="s">
        <v>28</v>
      </c>
      <c r="V16" s="25" t="s">
        <v>53</v>
      </c>
      <c r="W16" s="25" t="s">
        <v>28</v>
      </c>
      <c r="X16" s="25" t="s">
        <v>53</v>
      </c>
    </row>
    <row r="17" spans="1:24" s="73" customFormat="1" ht="14.25" customHeight="1" x14ac:dyDescent="0.2">
      <c r="A17" s="72"/>
      <c r="B17" s="15"/>
      <c r="C17" s="13"/>
      <c r="D17" s="13"/>
      <c r="E17" s="13"/>
      <c r="F17" s="13"/>
      <c r="G17" s="14"/>
      <c r="H17" s="13" t="s">
        <v>27</v>
      </c>
      <c r="I17" s="12"/>
      <c r="J17" s="26">
        <v>1</v>
      </c>
      <c r="K17" s="26">
        <v>2</v>
      </c>
      <c r="L17" s="26">
        <v>3</v>
      </c>
      <c r="M17" s="26">
        <v>4</v>
      </c>
      <c r="N17" s="27">
        <v>5</v>
      </c>
      <c r="O17" s="23"/>
      <c r="P17" s="26">
        <v>6</v>
      </c>
      <c r="Q17" s="26">
        <v>7</v>
      </c>
      <c r="R17" s="28"/>
      <c r="S17" s="28"/>
      <c r="T17" s="28"/>
      <c r="U17" s="74"/>
      <c r="V17" s="75"/>
      <c r="W17" s="75"/>
      <c r="X17" s="75"/>
    </row>
    <row r="18" spans="1:24" s="73" customFormat="1" ht="24.75" customHeight="1" x14ac:dyDescent="0.2">
      <c r="A18" s="76"/>
      <c r="B18" s="101">
        <v>100</v>
      </c>
      <c r="C18" s="101"/>
      <c r="D18" s="101"/>
      <c r="E18" s="101"/>
      <c r="F18" s="101"/>
      <c r="G18" s="101"/>
      <c r="H18" s="101"/>
      <c r="I18" s="10">
        <v>0</v>
      </c>
      <c r="J18" s="29">
        <v>1</v>
      </c>
      <c r="K18" s="29" t="s">
        <v>5</v>
      </c>
      <c r="L18" s="30" t="s">
        <v>5</v>
      </c>
      <c r="M18" s="31" t="s">
        <v>5</v>
      </c>
      <c r="N18" s="32" t="s">
        <v>26</v>
      </c>
      <c r="O18" s="33">
        <v>73321.600000000006</v>
      </c>
      <c r="P18" s="49">
        <f>+P23+P33+P37+P19+P29</f>
        <v>137337.39999999997</v>
      </c>
      <c r="Q18" s="49">
        <f>+Q26+Q28+Q37</f>
        <v>2345.6</v>
      </c>
      <c r="R18" s="102"/>
      <c r="S18" s="102"/>
      <c r="T18" s="103"/>
      <c r="U18" s="49">
        <f>U19+U23+U29+U33+U37</f>
        <v>133258.58000000002</v>
      </c>
      <c r="V18" s="49">
        <f>+V26+V28+V37</f>
        <v>2345.6</v>
      </c>
      <c r="W18" s="77">
        <f>U18/P18*100</f>
        <v>97.030073381322239</v>
      </c>
      <c r="X18" s="77">
        <f>V18/Q18*100</f>
        <v>100</v>
      </c>
    </row>
    <row r="19" spans="1:24" s="73" customFormat="1" ht="37.5" customHeight="1" x14ac:dyDescent="0.2">
      <c r="A19" s="76"/>
      <c r="B19" s="68"/>
      <c r="C19" s="68"/>
      <c r="D19" s="68"/>
      <c r="E19" s="68"/>
      <c r="F19" s="68"/>
      <c r="G19" s="68"/>
      <c r="H19" s="68"/>
      <c r="I19" s="10"/>
      <c r="J19" s="29">
        <v>1</v>
      </c>
      <c r="K19" s="29">
        <v>2</v>
      </c>
      <c r="L19" s="30"/>
      <c r="M19" s="31"/>
      <c r="N19" s="41" t="s">
        <v>48</v>
      </c>
      <c r="O19" s="42"/>
      <c r="P19" s="49">
        <f t="shared" ref="P19:Q21" si="0">+P20</f>
        <v>2896.4</v>
      </c>
      <c r="Q19" s="49">
        <f t="shared" si="0"/>
        <v>0</v>
      </c>
      <c r="R19" s="69"/>
      <c r="S19" s="69"/>
      <c r="T19" s="70"/>
      <c r="U19" s="49">
        <f t="shared" ref="U19:V21" si="1">+U20</f>
        <v>2886.2</v>
      </c>
      <c r="V19" s="49">
        <f t="shared" si="1"/>
        <v>0</v>
      </c>
      <c r="W19" s="77">
        <f t="shared" ref="W19:W92" si="2">U19/P19*100</f>
        <v>99.647838696312647</v>
      </c>
      <c r="X19" s="77">
        <v>0</v>
      </c>
    </row>
    <row r="20" spans="1:24" s="73" customFormat="1" ht="24.75" customHeight="1" x14ac:dyDescent="0.2">
      <c r="A20" s="76"/>
      <c r="B20" s="68"/>
      <c r="C20" s="68"/>
      <c r="D20" s="68"/>
      <c r="E20" s="68"/>
      <c r="F20" s="68"/>
      <c r="G20" s="68"/>
      <c r="H20" s="68"/>
      <c r="I20" s="10"/>
      <c r="J20" s="34">
        <v>1</v>
      </c>
      <c r="K20" s="34">
        <v>2</v>
      </c>
      <c r="L20" s="58" t="s">
        <v>2</v>
      </c>
      <c r="M20" s="31"/>
      <c r="N20" s="36" t="s">
        <v>4</v>
      </c>
      <c r="O20" s="33"/>
      <c r="P20" s="50">
        <f t="shared" si="0"/>
        <v>2896.4</v>
      </c>
      <c r="Q20" s="50">
        <f t="shared" si="0"/>
        <v>0</v>
      </c>
      <c r="R20" s="69"/>
      <c r="S20" s="69"/>
      <c r="T20" s="70"/>
      <c r="U20" s="50">
        <f t="shared" si="1"/>
        <v>2886.2</v>
      </c>
      <c r="V20" s="50">
        <f t="shared" si="1"/>
        <v>0</v>
      </c>
      <c r="W20" s="64">
        <f t="shared" si="2"/>
        <v>99.647838696312647</v>
      </c>
      <c r="X20" s="64">
        <v>0</v>
      </c>
    </row>
    <row r="21" spans="1:24" s="73" customFormat="1" ht="60" customHeight="1" x14ac:dyDescent="0.2">
      <c r="A21" s="76"/>
      <c r="B21" s="68"/>
      <c r="C21" s="68"/>
      <c r="D21" s="68"/>
      <c r="E21" s="68"/>
      <c r="F21" s="68"/>
      <c r="G21" s="68"/>
      <c r="H21" s="68"/>
      <c r="I21" s="10"/>
      <c r="J21" s="34">
        <v>1</v>
      </c>
      <c r="K21" s="34">
        <v>2</v>
      </c>
      <c r="L21" s="58" t="s">
        <v>2</v>
      </c>
      <c r="M21" s="37">
        <v>100</v>
      </c>
      <c r="N21" s="35" t="s">
        <v>23</v>
      </c>
      <c r="O21" s="33"/>
      <c r="P21" s="50">
        <f t="shared" si="0"/>
        <v>2896.4</v>
      </c>
      <c r="Q21" s="50">
        <f t="shared" si="0"/>
        <v>0</v>
      </c>
      <c r="R21" s="69"/>
      <c r="S21" s="69"/>
      <c r="T21" s="70"/>
      <c r="U21" s="50">
        <f t="shared" si="1"/>
        <v>2886.2</v>
      </c>
      <c r="V21" s="50">
        <f t="shared" si="1"/>
        <v>0</v>
      </c>
      <c r="W21" s="64">
        <f t="shared" si="2"/>
        <v>99.647838696312647</v>
      </c>
      <c r="X21" s="64">
        <v>0</v>
      </c>
    </row>
    <row r="22" spans="1:24" s="73" customFormat="1" ht="40.5" customHeight="1" x14ac:dyDescent="0.2">
      <c r="A22" s="76"/>
      <c r="B22" s="68"/>
      <c r="C22" s="68"/>
      <c r="D22" s="68"/>
      <c r="E22" s="68"/>
      <c r="F22" s="68"/>
      <c r="G22" s="68"/>
      <c r="H22" s="68"/>
      <c r="I22" s="10"/>
      <c r="J22" s="34">
        <v>1</v>
      </c>
      <c r="K22" s="34">
        <v>2</v>
      </c>
      <c r="L22" s="58" t="s">
        <v>2</v>
      </c>
      <c r="M22" s="37">
        <v>120</v>
      </c>
      <c r="N22" s="36" t="s">
        <v>22</v>
      </c>
      <c r="O22" s="33"/>
      <c r="P22" s="50">
        <v>2896.4</v>
      </c>
      <c r="Q22" s="50">
        <v>0</v>
      </c>
      <c r="R22" s="69"/>
      <c r="S22" s="69"/>
      <c r="T22" s="70"/>
      <c r="U22" s="78">
        <v>2886.2</v>
      </c>
      <c r="V22" s="64">
        <v>0</v>
      </c>
      <c r="W22" s="64">
        <f t="shared" si="2"/>
        <v>99.647838696312647</v>
      </c>
      <c r="X22" s="64">
        <v>0</v>
      </c>
    </row>
    <row r="23" spans="1:24" s="73" customFormat="1" ht="66" customHeight="1" x14ac:dyDescent="0.2">
      <c r="A23" s="76"/>
      <c r="B23" s="98">
        <v>104</v>
      </c>
      <c r="C23" s="98"/>
      <c r="D23" s="98"/>
      <c r="E23" s="98"/>
      <c r="F23" s="98"/>
      <c r="G23" s="98"/>
      <c r="H23" s="98"/>
      <c r="I23" s="10">
        <v>0</v>
      </c>
      <c r="J23" s="29">
        <v>1</v>
      </c>
      <c r="K23" s="29">
        <v>4</v>
      </c>
      <c r="L23" s="58" t="s">
        <v>5</v>
      </c>
      <c r="M23" s="37" t="s">
        <v>5</v>
      </c>
      <c r="N23" s="41" t="s">
        <v>25</v>
      </c>
      <c r="O23" s="42">
        <v>60947.6</v>
      </c>
      <c r="P23" s="49">
        <f>+P26+P28</f>
        <v>69735.399999999994</v>
      </c>
      <c r="Q23" s="49">
        <f>+Q26+Q28</f>
        <v>2345.6</v>
      </c>
      <c r="R23" s="102"/>
      <c r="S23" s="102"/>
      <c r="T23" s="103"/>
      <c r="U23" s="49">
        <f>+U26+U28</f>
        <v>68996.700000000012</v>
      </c>
      <c r="V23" s="49">
        <f>+V26+V28</f>
        <v>2345.6</v>
      </c>
      <c r="W23" s="77">
        <f>U23/P23*100</f>
        <v>98.940710170157502</v>
      </c>
      <c r="X23" s="77">
        <f>V23/Q23*100</f>
        <v>100</v>
      </c>
    </row>
    <row r="24" spans="1:24" s="73" customFormat="1" ht="23.25" customHeight="1" x14ac:dyDescent="0.2">
      <c r="A24" s="76"/>
      <c r="B24" s="98" t="s">
        <v>2</v>
      </c>
      <c r="C24" s="98"/>
      <c r="D24" s="98"/>
      <c r="E24" s="98"/>
      <c r="F24" s="98"/>
      <c r="G24" s="98"/>
      <c r="H24" s="98"/>
      <c r="I24" s="10">
        <v>0</v>
      </c>
      <c r="J24" s="34">
        <v>1</v>
      </c>
      <c r="K24" s="34">
        <v>4</v>
      </c>
      <c r="L24" s="58" t="s">
        <v>2</v>
      </c>
      <c r="M24" s="37" t="s">
        <v>5</v>
      </c>
      <c r="N24" s="36" t="s">
        <v>4</v>
      </c>
      <c r="O24" s="33">
        <v>60947.6</v>
      </c>
      <c r="P24" s="50">
        <f>+P26+P28</f>
        <v>69735.399999999994</v>
      </c>
      <c r="Q24" s="50">
        <f>+Q26+Q28</f>
        <v>2345.6</v>
      </c>
      <c r="R24" s="99"/>
      <c r="S24" s="99"/>
      <c r="T24" s="100"/>
      <c r="U24" s="50">
        <f>+U26+U28</f>
        <v>68996.700000000012</v>
      </c>
      <c r="V24" s="50">
        <f>+V26+V28</f>
        <v>2345.6</v>
      </c>
      <c r="W24" s="64">
        <f t="shared" si="2"/>
        <v>98.940710170157502</v>
      </c>
      <c r="X24" s="64">
        <f t="shared" ref="X24:X75" si="3">V24/Q24*100</f>
        <v>100</v>
      </c>
    </row>
    <row r="25" spans="1:24" s="73" customFormat="1" ht="69.75" customHeight="1" x14ac:dyDescent="0.2">
      <c r="A25" s="76"/>
      <c r="B25" s="98">
        <v>100</v>
      </c>
      <c r="C25" s="98"/>
      <c r="D25" s="98"/>
      <c r="E25" s="98"/>
      <c r="F25" s="98"/>
      <c r="G25" s="98"/>
      <c r="H25" s="98"/>
      <c r="I25" s="10">
        <v>0</v>
      </c>
      <c r="J25" s="34">
        <v>1</v>
      </c>
      <c r="K25" s="34">
        <v>4</v>
      </c>
      <c r="L25" s="58" t="s">
        <v>2</v>
      </c>
      <c r="M25" s="37">
        <v>100</v>
      </c>
      <c r="N25" s="35" t="s">
        <v>23</v>
      </c>
      <c r="O25" s="33">
        <v>49241.599999999999</v>
      </c>
      <c r="P25" s="50">
        <f>+P26</f>
        <v>69330.399999999994</v>
      </c>
      <c r="Q25" s="50">
        <f>+Q26</f>
        <v>2345.6</v>
      </c>
      <c r="R25" s="99"/>
      <c r="S25" s="99"/>
      <c r="T25" s="100"/>
      <c r="U25" s="50">
        <f>+U26</f>
        <v>68599.100000000006</v>
      </c>
      <c r="V25" s="50">
        <f>+V26</f>
        <v>2345.6</v>
      </c>
      <c r="W25" s="64">
        <f>U25/P25*100</f>
        <v>98.945195758282097</v>
      </c>
      <c r="X25" s="64">
        <f t="shared" si="3"/>
        <v>100</v>
      </c>
    </row>
    <row r="26" spans="1:24" s="73" customFormat="1" ht="33.75" customHeight="1" x14ac:dyDescent="0.2">
      <c r="A26" s="76"/>
      <c r="B26" s="98">
        <v>120</v>
      </c>
      <c r="C26" s="98"/>
      <c r="D26" s="98"/>
      <c r="E26" s="98"/>
      <c r="F26" s="98"/>
      <c r="G26" s="98"/>
      <c r="H26" s="98"/>
      <c r="I26" s="10">
        <v>0</v>
      </c>
      <c r="J26" s="34">
        <v>1</v>
      </c>
      <c r="K26" s="34">
        <v>4</v>
      </c>
      <c r="L26" s="58" t="s">
        <v>2</v>
      </c>
      <c r="M26" s="37">
        <v>120</v>
      </c>
      <c r="N26" s="36" t="s">
        <v>22</v>
      </c>
      <c r="O26" s="33">
        <v>49241.599999999999</v>
      </c>
      <c r="P26" s="50">
        <v>69330.399999999994</v>
      </c>
      <c r="Q26" s="50">
        <v>2345.6</v>
      </c>
      <c r="R26" s="99"/>
      <c r="S26" s="99"/>
      <c r="T26" s="100"/>
      <c r="U26" s="79">
        <v>68599.100000000006</v>
      </c>
      <c r="V26" s="64">
        <v>2345.6</v>
      </c>
      <c r="W26" s="64">
        <f t="shared" si="2"/>
        <v>98.945195758282097</v>
      </c>
      <c r="X26" s="64">
        <f t="shared" si="3"/>
        <v>100</v>
      </c>
    </row>
    <row r="27" spans="1:24" s="73" customFormat="1" ht="35.25" customHeight="1" x14ac:dyDescent="0.2">
      <c r="A27" s="76"/>
      <c r="B27" s="98">
        <v>200</v>
      </c>
      <c r="C27" s="98"/>
      <c r="D27" s="98"/>
      <c r="E27" s="98"/>
      <c r="F27" s="98"/>
      <c r="G27" s="98"/>
      <c r="H27" s="98"/>
      <c r="I27" s="10">
        <v>0</v>
      </c>
      <c r="J27" s="34">
        <v>1</v>
      </c>
      <c r="K27" s="34">
        <v>4</v>
      </c>
      <c r="L27" s="58" t="s">
        <v>2</v>
      </c>
      <c r="M27" s="37">
        <v>200</v>
      </c>
      <c r="N27" s="35" t="s">
        <v>37</v>
      </c>
      <c r="O27" s="33">
        <v>8194</v>
      </c>
      <c r="P27" s="50">
        <f>+P28</f>
        <v>405</v>
      </c>
      <c r="Q27" s="50">
        <f>+Q28</f>
        <v>0</v>
      </c>
      <c r="R27" s="99"/>
      <c r="S27" s="99"/>
      <c r="T27" s="100"/>
      <c r="U27" s="50">
        <f>+U28</f>
        <v>397.6</v>
      </c>
      <c r="V27" s="50">
        <f>+V28</f>
        <v>0</v>
      </c>
      <c r="W27" s="64">
        <f t="shared" si="2"/>
        <v>98.172839506172849</v>
      </c>
      <c r="X27" s="64">
        <v>0</v>
      </c>
    </row>
    <row r="28" spans="1:24" s="73" customFormat="1" ht="30.75" customHeight="1" x14ac:dyDescent="0.2">
      <c r="A28" s="76"/>
      <c r="B28" s="98">
        <v>240</v>
      </c>
      <c r="C28" s="98"/>
      <c r="D28" s="98"/>
      <c r="E28" s="98"/>
      <c r="F28" s="98"/>
      <c r="G28" s="98"/>
      <c r="H28" s="98"/>
      <c r="I28" s="10">
        <v>0</v>
      </c>
      <c r="J28" s="34">
        <v>1</v>
      </c>
      <c r="K28" s="34">
        <v>4</v>
      </c>
      <c r="L28" s="58" t="s">
        <v>2</v>
      </c>
      <c r="M28" s="37">
        <v>240</v>
      </c>
      <c r="N28" s="36" t="s">
        <v>3</v>
      </c>
      <c r="O28" s="33">
        <v>8194</v>
      </c>
      <c r="P28" s="50">
        <v>405</v>
      </c>
      <c r="Q28" s="50">
        <v>0</v>
      </c>
      <c r="R28" s="99"/>
      <c r="S28" s="99"/>
      <c r="T28" s="100"/>
      <c r="U28" s="78">
        <v>397.6</v>
      </c>
      <c r="V28" s="64">
        <v>0</v>
      </c>
      <c r="W28" s="64">
        <f t="shared" si="2"/>
        <v>98.172839506172849</v>
      </c>
      <c r="X28" s="64">
        <v>0</v>
      </c>
    </row>
    <row r="29" spans="1:24" s="73" customFormat="1" ht="20.25" customHeight="1" x14ac:dyDescent="0.2">
      <c r="A29" s="76"/>
      <c r="B29" s="65"/>
      <c r="C29" s="65"/>
      <c r="D29" s="65"/>
      <c r="E29" s="65"/>
      <c r="F29" s="65"/>
      <c r="G29" s="65"/>
      <c r="H29" s="65"/>
      <c r="I29" s="10"/>
      <c r="J29" s="29">
        <v>1</v>
      </c>
      <c r="K29" s="29">
        <v>7</v>
      </c>
      <c r="L29" s="58"/>
      <c r="M29" s="37"/>
      <c r="N29" s="41" t="s">
        <v>56</v>
      </c>
      <c r="O29" s="42"/>
      <c r="P29" s="49">
        <f>+P30</f>
        <v>735.4</v>
      </c>
      <c r="Q29" s="49">
        <f t="shared" ref="Q29:V29" si="4">+Q30</f>
        <v>0</v>
      </c>
      <c r="R29" s="49">
        <f t="shared" si="4"/>
        <v>0</v>
      </c>
      <c r="S29" s="49">
        <f t="shared" si="4"/>
        <v>0</v>
      </c>
      <c r="T29" s="49">
        <f t="shared" si="4"/>
        <v>0</v>
      </c>
      <c r="U29" s="49">
        <f t="shared" si="4"/>
        <v>735.38</v>
      </c>
      <c r="V29" s="49">
        <f t="shared" si="4"/>
        <v>0</v>
      </c>
      <c r="W29" s="77">
        <f t="shared" si="2"/>
        <v>99.997280391623605</v>
      </c>
      <c r="X29" s="77">
        <v>0</v>
      </c>
    </row>
    <row r="30" spans="1:24" s="73" customFormat="1" ht="20.25" customHeight="1" x14ac:dyDescent="0.2">
      <c r="A30" s="76"/>
      <c r="B30" s="65"/>
      <c r="C30" s="65"/>
      <c r="D30" s="65"/>
      <c r="E30" s="65"/>
      <c r="F30" s="65"/>
      <c r="G30" s="65"/>
      <c r="H30" s="65"/>
      <c r="I30" s="10"/>
      <c r="J30" s="34">
        <v>1</v>
      </c>
      <c r="K30" s="34">
        <v>7</v>
      </c>
      <c r="L30" s="58" t="s">
        <v>2</v>
      </c>
      <c r="M30" s="37"/>
      <c r="N30" s="40" t="s">
        <v>4</v>
      </c>
      <c r="O30" s="33"/>
      <c r="P30" s="50">
        <f>+P31</f>
        <v>735.4</v>
      </c>
      <c r="Q30" s="50">
        <f t="shared" ref="Q30:V30" si="5">+Q31</f>
        <v>0</v>
      </c>
      <c r="R30" s="50">
        <f t="shared" si="5"/>
        <v>0</v>
      </c>
      <c r="S30" s="50">
        <f t="shared" si="5"/>
        <v>0</v>
      </c>
      <c r="T30" s="50">
        <f t="shared" si="5"/>
        <v>0</v>
      </c>
      <c r="U30" s="50">
        <f t="shared" si="5"/>
        <v>735.38</v>
      </c>
      <c r="V30" s="50">
        <f t="shared" si="5"/>
        <v>0</v>
      </c>
      <c r="W30" s="64">
        <f t="shared" si="2"/>
        <v>99.997280391623605</v>
      </c>
      <c r="X30" s="64">
        <v>0</v>
      </c>
    </row>
    <row r="31" spans="1:24" s="73" customFormat="1" ht="20.25" customHeight="1" x14ac:dyDescent="0.2">
      <c r="A31" s="76"/>
      <c r="B31" s="65"/>
      <c r="C31" s="65"/>
      <c r="D31" s="65"/>
      <c r="E31" s="65"/>
      <c r="F31" s="65"/>
      <c r="G31" s="65"/>
      <c r="H31" s="65"/>
      <c r="I31" s="10"/>
      <c r="J31" s="34">
        <v>1</v>
      </c>
      <c r="K31" s="34">
        <v>7</v>
      </c>
      <c r="L31" s="58" t="s">
        <v>2</v>
      </c>
      <c r="M31" s="37">
        <v>800</v>
      </c>
      <c r="N31" s="40" t="s">
        <v>7</v>
      </c>
      <c r="O31" s="33"/>
      <c r="P31" s="50">
        <f>+P32</f>
        <v>735.4</v>
      </c>
      <c r="Q31" s="50">
        <f t="shared" ref="Q31:V31" si="6">+Q32</f>
        <v>0</v>
      </c>
      <c r="R31" s="50">
        <f t="shared" si="6"/>
        <v>0</v>
      </c>
      <c r="S31" s="50">
        <f t="shared" si="6"/>
        <v>0</v>
      </c>
      <c r="T31" s="50">
        <f t="shared" si="6"/>
        <v>0</v>
      </c>
      <c r="U31" s="50">
        <f t="shared" si="6"/>
        <v>735.38</v>
      </c>
      <c r="V31" s="50">
        <f t="shared" si="6"/>
        <v>0</v>
      </c>
      <c r="W31" s="64">
        <f t="shared" si="2"/>
        <v>99.997280391623605</v>
      </c>
      <c r="X31" s="64">
        <v>0</v>
      </c>
    </row>
    <row r="32" spans="1:24" s="73" customFormat="1" ht="17.25" customHeight="1" x14ac:dyDescent="0.2">
      <c r="A32" s="76"/>
      <c r="B32" s="98">
        <v>850</v>
      </c>
      <c r="C32" s="98"/>
      <c r="D32" s="98"/>
      <c r="E32" s="98"/>
      <c r="F32" s="98"/>
      <c r="G32" s="98"/>
      <c r="H32" s="98"/>
      <c r="I32" s="10">
        <v>0</v>
      </c>
      <c r="J32" s="34">
        <v>1</v>
      </c>
      <c r="K32" s="34">
        <v>7</v>
      </c>
      <c r="L32" s="58" t="s">
        <v>2</v>
      </c>
      <c r="M32" s="37">
        <v>880</v>
      </c>
      <c r="N32" s="36" t="s">
        <v>57</v>
      </c>
      <c r="O32" s="33">
        <v>695</v>
      </c>
      <c r="P32" s="50">
        <v>735.4</v>
      </c>
      <c r="Q32" s="50">
        <v>0</v>
      </c>
      <c r="R32" s="99"/>
      <c r="S32" s="99"/>
      <c r="T32" s="100"/>
      <c r="U32" s="80">
        <v>735.38</v>
      </c>
      <c r="V32" s="64">
        <v>0</v>
      </c>
      <c r="W32" s="64">
        <f t="shared" si="2"/>
        <v>99.997280391623605</v>
      </c>
      <c r="X32" s="64">
        <v>0</v>
      </c>
    </row>
    <row r="33" spans="1:24" s="73" customFormat="1" ht="17.25" customHeight="1" x14ac:dyDescent="0.2">
      <c r="A33" s="76"/>
      <c r="B33" s="65"/>
      <c r="C33" s="65"/>
      <c r="D33" s="65"/>
      <c r="E33" s="65"/>
      <c r="F33" s="65"/>
      <c r="G33" s="65"/>
      <c r="H33" s="65"/>
      <c r="I33" s="10"/>
      <c r="J33" s="29">
        <v>1</v>
      </c>
      <c r="K33" s="29">
        <v>11</v>
      </c>
      <c r="L33" s="38"/>
      <c r="M33" s="37"/>
      <c r="N33" s="39" t="s">
        <v>44</v>
      </c>
      <c r="O33" s="33"/>
      <c r="P33" s="49">
        <f t="shared" ref="P33:Q35" si="7">+P34</f>
        <v>50</v>
      </c>
      <c r="Q33" s="49">
        <f t="shared" si="7"/>
        <v>0</v>
      </c>
      <c r="R33" s="66"/>
      <c r="S33" s="66"/>
      <c r="T33" s="67"/>
      <c r="U33" s="49">
        <f t="shared" ref="U33:V35" si="8">+U34</f>
        <v>0</v>
      </c>
      <c r="V33" s="49">
        <f t="shared" si="8"/>
        <v>0</v>
      </c>
      <c r="W33" s="77">
        <f t="shared" si="2"/>
        <v>0</v>
      </c>
      <c r="X33" s="77">
        <v>0</v>
      </c>
    </row>
    <row r="34" spans="1:24" s="73" customFormat="1" ht="17.25" customHeight="1" x14ac:dyDescent="0.2">
      <c r="A34" s="76"/>
      <c r="B34" s="65"/>
      <c r="C34" s="65"/>
      <c r="D34" s="65"/>
      <c r="E34" s="65"/>
      <c r="F34" s="65"/>
      <c r="G34" s="65"/>
      <c r="H34" s="65"/>
      <c r="I34" s="10"/>
      <c r="J34" s="34">
        <v>1</v>
      </c>
      <c r="K34" s="34">
        <v>11</v>
      </c>
      <c r="L34" s="38">
        <v>9900000000</v>
      </c>
      <c r="M34" s="37"/>
      <c r="N34" s="40" t="s">
        <v>4</v>
      </c>
      <c r="O34" s="33"/>
      <c r="P34" s="50">
        <f t="shared" si="7"/>
        <v>50</v>
      </c>
      <c r="Q34" s="50">
        <f t="shared" si="7"/>
        <v>0</v>
      </c>
      <c r="R34" s="66"/>
      <c r="S34" s="66"/>
      <c r="T34" s="67"/>
      <c r="U34" s="50">
        <f t="shared" si="8"/>
        <v>0</v>
      </c>
      <c r="V34" s="50">
        <f t="shared" si="8"/>
        <v>0</v>
      </c>
      <c r="W34" s="64">
        <f t="shared" si="2"/>
        <v>0</v>
      </c>
      <c r="X34" s="64">
        <v>0</v>
      </c>
    </row>
    <row r="35" spans="1:24" s="73" customFormat="1" ht="17.25" customHeight="1" x14ac:dyDescent="0.2">
      <c r="A35" s="76"/>
      <c r="B35" s="65"/>
      <c r="C35" s="65"/>
      <c r="D35" s="65"/>
      <c r="E35" s="65"/>
      <c r="F35" s="65"/>
      <c r="G35" s="65"/>
      <c r="H35" s="65"/>
      <c r="I35" s="10"/>
      <c r="J35" s="34">
        <v>1</v>
      </c>
      <c r="K35" s="34">
        <v>11</v>
      </c>
      <c r="L35" s="38">
        <v>9900000000</v>
      </c>
      <c r="M35" s="37">
        <v>800</v>
      </c>
      <c r="N35" s="40" t="s">
        <v>7</v>
      </c>
      <c r="O35" s="33"/>
      <c r="P35" s="50">
        <f t="shared" si="7"/>
        <v>50</v>
      </c>
      <c r="Q35" s="50">
        <f t="shared" si="7"/>
        <v>0</v>
      </c>
      <c r="R35" s="66"/>
      <c r="S35" s="66"/>
      <c r="T35" s="67"/>
      <c r="U35" s="50">
        <f t="shared" si="8"/>
        <v>0</v>
      </c>
      <c r="V35" s="50">
        <f t="shared" si="8"/>
        <v>0</v>
      </c>
      <c r="W35" s="64">
        <f t="shared" si="2"/>
        <v>0</v>
      </c>
      <c r="X35" s="64">
        <v>0</v>
      </c>
    </row>
    <row r="36" spans="1:24" s="73" customFormat="1" ht="17.25" customHeight="1" x14ac:dyDescent="0.2">
      <c r="A36" s="76"/>
      <c r="B36" s="65"/>
      <c r="C36" s="65"/>
      <c r="D36" s="65"/>
      <c r="E36" s="65"/>
      <c r="F36" s="65"/>
      <c r="G36" s="65"/>
      <c r="H36" s="65"/>
      <c r="I36" s="10"/>
      <c r="J36" s="34">
        <v>1</v>
      </c>
      <c r="K36" s="34">
        <v>11</v>
      </c>
      <c r="L36" s="38">
        <v>9900000000</v>
      </c>
      <c r="M36" s="37">
        <v>870</v>
      </c>
      <c r="N36" s="40" t="s">
        <v>45</v>
      </c>
      <c r="O36" s="33"/>
      <c r="P36" s="50">
        <v>50</v>
      </c>
      <c r="Q36" s="50">
        <v>0</v>
      </c>
      <c r="R36" s="66"/>
      <c r="S36" s="66"/>
      <c r="T36" s="67"/>
      <c r="U36" s="80">
        <v>0</v>
      </c>
      <c r="V36" s="64">
        <v>0</v>
      </c>
      <c r="W36" s="64">
        <f t="shared" si="2"/>
        <v>0</v>
      </c>
      <c r="X36" s="64">
        <v>0</v>
      </c>
    </row>
    <row r="37" spans="1:24" s="73" customFormat="1" ht="17.25" customHeight="1" x14ac:dyDescent="0.2">
      <c r="A37" s="76"/>
      <c r="B37" s="98">
        <v>113</v>
      </c>
      <c r="C37" s="98"/>
      <c r="D37" s="98"/>
      <c r="E37" s="98"/>
      <c r="F37" s="98"/>
      <c r="G37" s="98"/>
      <c r="H37" s="98"/>
      <c r="I37" s="10">
        <v>0</v>
      </c>
      <c r="J37" s="29">
        <v>1</v>
      </c>
      <c r="K37" s="29">
        <v>13</v>
      </c>
      <c r="L37" s="30" t="s">
        <v>5</v>
      </c>
      <c r="M37" s="31" t="s">
        <v>5</v>
      </c>
      <c r="N37" s="41" t="s">
        <v>21</v>
      </c>
      <c r="O37" s="42">
        <v>12149</v>
      </c>
      <c r="P37" s="49">
        <f>+P38</f>
        <v>63920.2</v>
      </c>
      <c r="Q37" s="49">
        <f t="shared" ref="Q37:V37" si="9">+Q38</f>
        <v>0</v>
      </c>
      <c r="R37" s="49">
        <f t="shared" si="9"/>
        <v>0</v>
      </c>
      <c r="S37" s="49">
        <f t="shared" si="9"/>
        <v>0</v>
      </c>
      <c r="T37" s="49">
        <f t="shared" si="9"/>
        <v>0</v>
      </c>
      <c r="U37" s="49">
        <f>+U38</f>
        <v>60640.299999999996</v>
      </c>
      <c r="V37" s="49">
        <f t="shared" si="9"/>
        <v>0</v>
      </c>
      <c r="W37" s="77">
        <f t="shared" si="2"/>
        <v>94.868758232921664</v>
      </c>
      <c r="X37" s="77">
        <v>0</v>
      </c>
    </row>
    <row r="38" spans="1:24" s="73" customFormat="1" ht="17.25" customHeight="1" x14ac:dyDescent="0.2">
      <c r="A38" s="76"/>
      <c r="B38" s="65"/>
      <c r="C38" s="65"/>
      <c r="D38" s="65"/>
      <c r="E38" s="65"/>
      <c r="F38" s="65"/>
      <c r="G38" s="65"/>
      <c r="H38" s="65"/>
      <c r="I38" s="10"/>
      <c r="J38" s="34">
        <v>1</v>
      </c>
      <c r="K38" s="34">
        <v>13</v>
      </c>
      <c r="L38" s="58" t="s">
        <v>2</v>
      </c>
      <c r="M38" s="37" t="s">
        <v>5</v>
      </c>
      <c r="N38" s="36" t="s">
        <v>4</v>
      </c>
      <c r="O38" s="33">
        <v>12149</v>
      </c>
      <c r="P38" s="50">
        <f>+P39+P41+P43</f>
        <v>63920.2</v>
      </c>
      <c r="Q38" s="50">
        <f t="shared" ref="Q38:V38" si="10">+Q39+Q41+Q43</f>
        <v>0</v>
      </c>
      <c r="R38" s="50">
        <f t="shared" si="10"/>
        <v>0</v>
      </c>
      <c r="S38" s="50">
        <f t="shared" si="10"/>
        <v>0</v>
      </c>
      <c r="T38" s="50">
        <f t="shared" si="10"/>
        <v>0</v>
      </c>
      <c r="U38" s="50">
        <f>+U39+U41+U43+U45</f>
        <v>60640.299999999996</v>
      </c>
      <c r="V38" s="50">
        <f t="shared" si="10"/>
        <v>0</v>
      </c>
      <c r="W38" s="64">
        <f t="shared" si="2"/>
        <v>94.868758232921664</v>
      </c>
      <c r="X38" s="64">
        <v>0</v>
      </c>
    </row>
    <row r="39" spans="1:24" s="73" customFormat="1" ht="35.25" customHeight="1" x14ac:dyDescent="0.2">
      <c r="A39" s="76"/>
      <c r="B39" s="65"/>
      <c r="C39" s="65"/>
      <c r="D39" s="65"/>
      <c r="E39" s="65"/>
      <c r="F39" s="65"/>
      <c r="G39" s="65"/>
      <c r="H39" s="65"/>
      <c r="I39" s="10"/>
      <c r="J39" s="34">
        <v>1</v>
      </c>
      <c r="K39" s="34">
        <v>13</v>
      </c>
      <c r="L39" s="58" t="s">
        <v>2</v>
      </c>
      <c r="M39" s="37">
        <v>200</v>
      </c>
      <c r="N39" s="35" t="s">
        <v>37</v>
      </c>
      <c r="O39" s="33"/>
      <c r="P39" s="50">
        <f>+P40</f>
        <v>1739.5</v>
      </c>
      <c r="Q39" s="50">
        <v>0</v>
      </c>
      <c r="R39" s="66"/>
      <c r="S39" s="66"/>
      <c r="T39" s="67"/>
      <c r="U39" s="50">
        <f>+U40</f>
        <v>1587.6</v>
      </c>
      <c r="V39" s="50">
        <v>0</v>
      </c>
      <c r="W39" s="64">
        <f t="shared" si="2"/>
        <v>91.267605633802802</v>
      </c>
      <c r="X39" s="64">
        <v>0</v>
      </c>
    </row>
    <row r="40" spans="1:24" s="73" customFormat="1" ht="32.25" customHeight="1" x14ac:dyDescent="0.2">
      <c r="A40" s="76"/>
      <c r="B40" s="65"/>
      <c r="C40" s="65"/>
      <c r="D40" s="65"/>
      <c r="E40" s="65"/>
      <c r="F40" s="65"/>
      <c r="G40" s="65"/>
      <c r="H40" s="65"/>
      <c r="I40" s="10"/>
      <c r="J40" s="34">
        <v>1</v>
      </c>
      <c r="K40" s="34">
        <v>13</v>
      </c>
      <c r="L40" s="58" t="s">
        <v>2</v>
      </c>
      <c r="M40" s="37">
        <v>240</v>
      </c>
      <c r="N40" s="36" t="s">
        <v>3</v>
      </c>
      <c r="O40" s="33"/>
      <c r="P40" s="50">
        <v>1739.5</v>
      </c>
      <c r="Q40" s="50">
        <v>0</v>
      </c>
      <c r="R40" s="66"/>
      <c r="S40" s="66"/>
      <c r="T40" s="67"/>
      <c r="U40" s="78">
        <v>1587.6</v>
      </c>
      <c r="V40" s="64">
        <v>0</v>
      </c>
      <c r="W40" s="64">
        <f t="shared" si="2"/>
        <v>91.267605633802802</v>
      </c>
      <c r="X40" s="64">
        <v>0</v>
      </c>
    </row>
    <row r="41" spans="1:24" s="73" customFormat="1" ht="36" customHeight="1" x14ac:dyDescent="0.2">
      <c r="A41" s="76"/>
      <c r="B41" s="98">
        <v>600</v>
      </c>
      <c r="C41" s="98"/>
      <c r="D41" s="98"/>
      <c r="E41" s="98"/>
      <c r="F41" s="98"/>
      <c r="G41" s="98"/>
      <c r="H41" s="98"/>
      <c r="I41" s="10">
        <v>0</v>
      </c>
      <c r="J41" s="34">
        <v>1</v>
      </c>
      <c r="K41" s="34">
        <v>13</v>
      </c>
      <c r="L41" s="58" t="s">
        <v>2</v>
      </c>
      <c r="M41" s="37">
        <v>600</v>
      </c>
      <c r="N41" s="35" t="s">
        <v>16</v>
      </c>
      <c r="O41" s="33">
        <v>11549</v>
      </c>
      <c r="P41" s="50">
        <f>+P42</f>
        <v>60847.199999999997</v>
      </c>
      <c r="Q41" s="50">
        <f>+Q42</f>
        <v>0</v>
      </c>
      <c r="R41" s="99"/>
      <c r="S41" s="99"/>
      <c r="T41" s="100"/>
      <c r="U41" s="50">
        <f>+U42</f>
        <v>59052.6</v>
      </c>
      <c r="V41" s="50">
        <f>+V42</f>
        <v>0</v>
      </c>
      <c r="W41" s="64">
        <f t="shared" si="2"/>
        <v>97.05064489409537</v>
      </c>
      <c r="X41" s="64">
        <v>0</v>
      </c>
    </row>
    <row r="42" spans="1:24" s="73" customFormat="1" ht="20.25" customHeight="1" x14ac:dyDescent="0.2">
      <c r="A42" s="76"/>
      <c r="B42" s="98">
        <v>610</v>
      </c>
      <c r="C42" s="98"/>
      <c r="D42" s="98"/>
      <c r="E42" s="98"/>
      <c r="F42" s="98"/>
      <c r="G42" s="98"/>
      <c r="H42" s="98"/>
      <c r="I42" s="10">
        <v>0</v>
      </c>
      <c r="J42" s="34">
        <v>1</v>
      </c>
      <c r="K42" s="34">
        <v>13</v>
      </c>
      <c r="L42" s="58" t="s">
        <v>2</v>
      </c>
      <c r="M42" s="37">
        <v>610</v>
      </c>
      <c r="N42" s="36" t="s">
        <v>20</v>
      </c>
      <c r="O42" s="33">
        <v>11549</v>
      </c>
      <c r="P42" s="50">
        <v>60847.199999999997</v>
      </c>
      <c r="Q42" s="50">
        <v>0</v>
      </c>
      <c r="R42" s="99"/>
      <c r="S42" s="99"/>
      <c r="T42" s="100"/>
      <c r="U42" s="79">
        <v>59052.6</v>
      </c>
      <c r="V42" s="64">
        <v>0</v>
      </c>
      <c r="W42" s="64">
        <f t="shared" si="2"/>
        <v>97.05064489409537</v>
      </c>
      <c r="X42" s="64">
        <v>0</v>
      </c>
    </row>
    <row r="43" spans="1:24" s="73" customFormat="1" ht="19.5" customHeight="1" x14ac:dyDescent="0.2">
      <c r="A43" s="76"/>
      <c r="B43" s="98">
        <v>800</v>
      </c>
      <c r="C43" s="98"/>
      <c r="D43" s="98"/>
      <c r="E43" s="98"/>
      <c r="F43" s="98"/>
      <c r="G43" s="98"/>
      <c r="H43" s="98"/>
      <c r="I43" s="10">
        <v>0</v>
      </c>
      <c r="J43" s="34">
        <v>1</v>
      </c>
      <c r="K43" s="34">
        <v>13</v>
      </c>
      <c r="L43" s="58" t="s">
        <v>2</v>
      </c>
      <c r="M43" s="37">
        <v>800</v>
      </c>
      <c r="N43" s="35" t="s">
        <v>7</v>
      </c>
      <c r="O43" s="33">
        <v>600</v>
      </c>
      <c r="P43" s="50">
        <f>P44+P45</f>
        <v>1333.5</v>
      </c>
      <c r="Q43" s="50">
        <v>0</v>
      </c>
      <c r="R43" s="99"/>
      <c r="S43" s="99"/>
      <c r="T43" s="100"/>
      <c r="U43" s="50">
        <f>+U44</f>
        <v>0</v>
      </c>
      <c r="V43" s="50">
        <v>0</v>
      </c>
      <c r="W43" s="64">
        <f t="shared" si="2"/>
        <v>0</v>
      </c>
      <c r="X43" s="64">
        <v>0</v>
      </c>
    </row>
    <row r="44" spans="1:24" s="73" customFormat="1" ht="19.5" customHeight="1" x14ac:dyDescent="0.2">
      <c r="A44" s="76"/>
      <c r="B44" s="65"/>
      <c r="C44" s="65"/>
      <c r="D44" s="65"/>
      <c r="E44" s="65"/>
      <c r="F44" s="65"/>
      <c r="G44" s="65"/>
      <c r="H44" s="65"/>
      <c r="I44" s="10"/>
      <c r="J44" s="34">
        <v>1</v>
      </c>
      <c r="K44" s="34">
        <v>13</v>
      </c>
      <c r="L44" s="58" t="s">
        <v>2</v>
      </c>
      <c r="M44" s="37">
        <v>870</v>
      </c>
      <c r="N44" s="40" t="s">
        <v>45</v>
      </c>
      <c r="O44" s="33"/>
      <c r="P44" s="50">
        <v>1333.4</v>
      </c>
      <c r="Q44" s="50">
        <v>0</v>
      </c>
      <c r="R44" s="66"/>
      <c r="S44" s="66"/>
      <c r="T44" s="67"/>
      <c r="U44" s="50">
        <v>0</v>
      </c>
      <c r="V44" s="50">
        <v>0</v>
      </c>
      <c r="W44" s="64">
        <v>0</v>
      </c>
      <c r="X44" s="64">
        <v>0</v>
      </c>
    </row>
    <row r="45" spans="1:24" s="73" customFormat="1" ht="22.5" customHeight="1" x14ac:dyDescent="0.2">
      <c r="A45" s="76"/>
      <c r="B45" s="65"/>
      <c r="C45" s="65"/>
      <c r="D45" s="65"/>
      <c r="E45" s="65"/>
      <c r="F45" s="65"/>
      <c r="G45" s="65"/>
      <c r="H45" s="65"/>
      <c r="I45" s="10"/>
      <c r="J45" s="34">
        <v>1</v>
      </c>
      <c r="K45" s="34">
        <v>13</v>
      </c>
      <c r="L45" s="58" t="s">
        <v>2</v>
      </c>
      <c r="M45" s="37">
        <v>850</v>
      </c>
      <c r="N45" s="36" t="s">
        <v>24</v>
      </c>
      <c r="O45" s="33"/>
      <c r="P45" s="50">
        <v>0.1</v>
      </c>
      <c r="Q45" s="50">
        <v>0</v>
      </c>
      <c r="R45" s="66"/>
      <c r="S45" s="66"/>
      <c r="T45" s="67"/>
      <c r="U45" s="80">
        <v>0.1</v>
      </c>
      <c r="V45" s="64">
        <v>0</v>
      </c>
      <c r="W45" s="64">
        <f t="shared" si="2"/>
        <v>100</v>
      </c>
      <c r="X45" s="64">
        <v>0</v>
      </c>
    </row>
    <row r="46" spans="1:24" s="73" customFormat="1" ht="19.5" customHeight="1" x14ac:dyDescent="0.2">
      <c r="A46" s="76"/>
      <c r="B46" s="101">
        <v>200</v>
      </c>
      <c r="C46" s="101"/>
      <c r="D46" s="101"/>
      <c r="E46" s="101"/>
      <c r="F46" s="101"/>
      <c r="G46" s="101"/>
      <c r="H46" s="101"/>
      <c r="I46" s="10">
        <v>0</v>
      </c>
      <c r="J46" s="29">
        <v>2</v>
      </c>
      <c r="K46" s="29" t="s">
        <v>5</v>
      </c>
      <c r="L46" s="30" t="s">
        <v>5</v>
      </c>
      <c r="M46" s="31" t="s">
        <v>5</v>
      </c>
      <c r="N46" s="41" t="s">
        <v>19</v>
      </c>
      <c r="O46" s="33">
        <v>129.9</v>
      </c>
      <c r="P46" s="49">
        <f t="shared" ref="P46:Q49" si="11">+P47</f>
        <v>208.2</v>
      </c>
      <c r="Q46" s="49">
        <f t="shared" si="11"/>
        <v>0</v>
      </c>
      <c r="R46" s="102"/>
      <c r="S46" s="102"/>
      <c r="T46" s="103"/>
      <c r="U46" s="49">
        <f>+U47</f>
        <v>87</v>
      </c>
      <c r="V46" s="49">
        <v>0</v>
      </c>
      <c r="W46" s="77">
        <f t="shared" si="2"/>
        <v>41.786743515850148</v>
      </c>
      <c r="X46" s="77">
        <v>0</v>
      </c>
    </row>
    <row r="47" spans="1:24" s="73" customFormat="1" ht="19.5" customHeight="1" x14ac:dyDescent="0.2">
      <c r="A47" s="76"/>
      <c r="B47" s="98">
        <v>204</v>
      </c>
      <c r="C47" s="98"/>
      <c r="D47" s="98"/>
      <c r="E47" s="98"/>
      <c r="F47" s="98"/>
      <c r="G47" s="98"/>
      <c r="H47" s="98"/>
      <c r="I47" s="10">
        <v>0</v>
      </c>
      <c r="J47" s="34">
        <v>2</v>
      </c>
      <c r="K47" s="34">
        <v>4</v>
      </c>
      <c r="L47" s="58" t="s">
        <v>5</v>
      </c>
      <c r="M47" s="37" t="s">
        <v>5</v>
      </c>
      <c r="N47" s="36" t="s">
        <v>18</v>
      </c>
      <c r="O47" s="33">
        <v>129.9</v>
      </c>
      <c r="P47" s="50">
        <f t="shared" si="11"/>
        <v>208.2</v>
      </c>
      <c r="Q47" s="50">
        <f t="shared" si="11"/>
        <v>0</v>
      </c>
      <c r="R47" s="99"/>
      <c r="S47" s="99"/>
      <c r="T47" s="100"/>
      <c r="U47" s="50">
        <f>+U48</f>
        <v>87</v>
      </c>
      <c r="V47" s="50">
        <v>0</v>
      </c>
      <c r="W47" s="64">
        <f t="shared" si="2"/>
        <v>41.786743515850148</v>
      </c>
      <c r="X47" s="64">
        <v>0</v>
      </c>
    </row>
    <row r="48" spans="1:24" s="73" customFormat="1" ht="23.25" customHeight="1" x14ac:dyDescent="0.2">
      <c r="A48" s="76"/>
      <c r="B48" s="98" t="s">
        <v>2</v>
      </c>
      <c r="C48" s="98"/>
      <c r="D48" s="98"/>
      <c r="E48" s="98"/>
      <c r="F48" s="98"/>
      <c r="G48" s="98"/>
      <c r="H48" s="98"/>
      <c r="I48" s="10">
        <v>0</v>
      </c>
      <c r="J48" s="34">
        <v>2</v>
      </c>
      <c r="K48" s="34">
        <v>4</v>
      </c>
      <c r="L48" s="58" t="s">
        <v>2</v>
      </c>
      <c r="M48" s="37" t="s">
        <v>5</v>
      </c>
      <c r="N48" s="35" t="s">
        <v>4</v>
      </c>
      <c r="O48" s="33">
        <v>129.9</v>
      </c>
      <c r="P48" s="50">
        <f t="shared" si="11"/>
        <v>208.2</v>
      </c>
      <c r="Q48" s="50">
        <f t="shared" si="11"/>
        <v>0</v>
      </c>
      <c r="R48" s="99"/>
      <c r="S48" s="99"/>
      <c r="T48" s="100"/>
      <c r="U48" s="50">
        <f>+U49</f>
        <v>87</v>
      </c>
      <c r="V48" s="50">
        <v>0</v>
      </c>
      <c r="W48" s="64">
        <f t="shared" si="2"/>
        <v>41.786743515850148</v>
      </c>
      <c r="X48" s="64">
        <v>0</v>
      </c>
    </row>
    <row r="49" spans="1:24" s="73" customFormat="1" ht="36.75" customHeight="1" x14ac:dyDescent="0.2">
      <c r="A49" s="76"/>
      <c r="B49" s="98">
        <v>200</v>
      </c>
      <c r="C49" s="98"/>
      <c r="D49" s="98"/>
      <c r="E49" s="98"/>
      <c r="F49" s="98"/>
      <c r="G49" s="98"/>
      <c r="H49" s="98"/>
      <c r="I49" s="10">
        <v>0</v>
      </c>
      <c r="J49" s="34">
        <v>2</v>
      </c>
      <c r="K49" s="34">
        <v>4</v>
      </c>
      <c r="L49" s="58" t="s">
        <v>2</v>
      </c>
      <c r="M49" s="37">
        <v>200</v>
      </c>
      <c r="N49" s="35" t="s">
        <v>37</v>
      </c>
      <c r="O49" s="33">
        <v>129.9</v>
      </c>
      <c r="P49" s="50">
        <f t="shared" si="11"/>
        <v>208.2</v>
      </c>
      <c r="Q49" s="50">
        <f t="shared" si="11"/>
        <v>0</v>
      </c>
      <c r="R49" s="99"/>
      <c r="S49" s="99"/>
      <c r="T49" s="100"/>
      <c r="U49" s="50">
        <f>+U50</f>
        <v>87</v>
      </c>
      <c r="V49" s="50">
        <v>0</v>
      </c>
      <c r="W49" s="64">
        <f t="shared" si="2"/>
        <v>41.786743515850148</v>
      </c>
      <c r="X49" s="64">
        <v>0</v>
      </c>
    </row>
    <row r="50" spans="1:24" s="73" customFormat="1" ht="37.5" customHeight="1" x14ac:dyDescent="0.2">
      <c r="A50" s="76"/>
      <c r="B50" s="98">
        <v>240</v>
      </c>
      <c r="C50" s="98"/>
      <c r="D50" s="98"/>
      <c r="E50" s="98"/>
      <c r="F50" s="98"/>
      <c r="G50" s="98"/>
      <c r="H50" s="98"/>
      <c r="I50" s="10">
        <v>0</v>
      </c>
      <c r="J50" s="34">
        <v>2</v>
      </c>
      <c r="K50" s="34">
        <v>4</v>
      </c>
      <c r="L50" s="58" t="s">
        <v>2</v>
      </c>
      <c r="M50" s="37">
        <v>240</v>
      </c>
      <c r="N50" s="35" t="s">
        <v>3</v>
      </c>
      <c r="O50" s="33">
        <v>129.9</v>
      </c>
      <c r="P50" s="50">
        <v>208.2</v>
      </c>
      <c r="Q50" s="50">
        <v>0</v>
      </c>
      <c r="R50" s="99"/>
      <c r="S50" s="99"/>
      <c r="T50" s="100"/>
      <c r="U50" s="80">
        <v>87</v>
      </c>
      <c r="V50" s="64">
        <v>0</v>
      </c>
      <c r="W50" s="64">
        <f t="shared" si="2"/>
        <v>41.786743515850148</v>
      </c>
      <c r="X50" s="64">
        <v>0</v>
      </c>
    </row>
    <row r="51" spans="1:24" s="73" customFormat="1" ht="34.5" customHeight="1" x14ac:dyDescent="0.2">
      <c r="A51" s="76"/>
      <c r="B51" s="101">
        <v>300</v>
      </c>
      <c r="C51" s="101"/>
      <c r="D51" s="101"/>
      <c r="E51" s="101"/>
      <c r="F51" s="101"/>
      <c r="G51" s="101"/>
      <c r="H51" s="101"/>
      <c r="I51" s="10">
        <v>0</v>
      </c>
      <c r="J51" s="29">
        <v>3</v>
      </c>
      <c r="K51" s="29" t="s">
        <v>5</v>
      </c>
      <c r="L51" s="30" t="s">
        <v>5</v>
      </c>
      <c r="M51" s="31" t="s">
        <v>5</v>
      </c>
      <c r="N51" s="32" t="s">
        <v>17</v>
      </c>
      <c r="O51" s="33">
        <v>2449.4</v>
      </c>
      <c r="P51" s="49">
        <f>+P52</f>
        <v>40</v>
      </c>
      <c r="Q51" s="49">
        <v>0</v>
      </c>
      <c r="R51" s="102"/>
      <c r="S51" s="102"/>
      <c r="T51" s="103"/>
      <c r="U51" s="49">
        <f>+U52</f>
        <v>30</v>
      </c>
      <c r="V51" s="49">
        <v>0</v>
      </c>
      <c r="W51" s="77">
        <f t="shared" si="2"/>
        <v>75</v>
      </c>
      <c r="X51" s="77">
        <v>0</v>
      </c>
    </row>
    <row r="52" spans="1:24" s="73" customFormat="1" ht="44.25" customHeight="1" x14ac:dyDescent="0.2">
      <c r="A52" s="76"/>
      <c r="B52" s="98">
        <v>309</v>
      </c>
      <c r="C52" s="98"/>
      <c r="D52" s="98"/>
      <c r="E52" s="98"/>
      <c r="F52" s="98"/>
      <c r="G52" s="98"/>
      <c r="H52" s="98"/>
      <c r="I52" s="10">
        <v>0</v>
      </c>
      <c r="J52" s="34">
        <v>3</v>
      </c>
      <c r="K52" s="34">
        <v>10</v>
      </c>
      <c r="L52" s="58" t="s">
        <v>5</v>
      </c>
      <c r="M52" s="37" t="s">
        <v>5</v>
      </c>
      <c r="N52" s="35" t="s">
        <v>47</v>
      </c>
      <c r="O52" s="33">
        <v>487.4</v>
      </c>
      <c r="P52" s="50">
        <f>+P53</f>
        <v>40</v>
      </c>
      <c r="Q52" s="50">
        <v>0</v>
      </c>
      <c r="R52" s="99"/>
      <c r="S52" s="99"/>
      <c r="T52" s="100"/>
      <c r="U52" s="50">
        <f>+U53</f>
        <v>30</v>
      </c>
      <c r="V52" s="50">
        <v>0</v>
      </c>
      <c r="W52" s="64">
        <f t="shared" si="2"/>
        <v>75</v>
      </c>
      <c r="X52" s="64">
        <v>0</v>
      </c>
    </row>
    <row r="53" spans="1:24" s="73" customFormat="1" ht="21" customHeight="1" x14ac:dyDescent="0.2">
      <c r="A53" s="76"/>
      <c r="B53" s="98" t="s">
        <v>2</v>
      </c>
      <c r="C53" s="98"/>
      <c r="D53" s="98"/>
      <c r="E53" s="98"/>
      <c r="F53" s="98"/>
      <c r="G53" s="98"/>
      <c r="H53" s="98"/>
      <c r="I53" s="10">
        <v>0</v>
      </c>
      <c r="J53" s="34">
        <v>3</v>
      </c>
      <c r="K53" s="34">
        <v>10</v>
      </c>
      <c r="L53" s="58" t="s">
        <v>2</v>
      </c>
      <c r="M53" s="37" t="s">
        <v>5</v>
      </c>
      <c r="N53" s="36" t="s">
        <v>4</v>
      </c>
      <c r="O53" s="33">
        <v>487.4</v>
      </c>
      <c r="P53" s="50">
        <f>+P54</f>
        <v>40</v>
      </c>
      <c r="Q53" s="50">
        <v>0</v>
      </c>
      <c r="R53" s="99"/>
      <c r="S53" s="99"/>
      <c r="T53" s="100"/>
      <c r="U53" s="50">
        <f>+U54</f>
        <v>30</v>
      </c>
      <c r="V53" s="50">
        <v>0</v>
      </c>
      <c r="W53" s="64">
        <f t="shared" si="2"/>
        <v>75</v>
      </c>
      <c r="X53" s="64">
        <v>0</v>
      </c>
    </row>
    <row r="54" spans="1:24" s="73" customFormat="1" ht="34.5" customHeight="1" x14ac:dyDescent="0.2">
      <c r="A54" s="76"/>
      <c r="B54" s="98">
        <v>200</v>
      </c>
      <c r="C54" s="98"/>
      <c r="D54" s="98"/>
      <c r="E54" s="98"/>
      <c r="F54" s="98"/>
      <c r="G54" s="98"/>
      <c r="H54" s="98"/>
      <c r="I54" s="10">
        <v>0</v>
      </c>
      <c r="J54" s="34">
        <v>3</v>
      </c>
      <c r="K54" s="34">
        <v>10</v>
      </c>
      <c r="L54" s="58" t="s">
        <v>2</v>
      </c>
      <c r="M54" s="37">
        <v>200</v>
      </c>
      <c r="N54" s="35" t="s">
        <v>37</v>
      </c>
      <c r="O54" s="33">
        <v>487.4</v>
      </c>
      <c r="P54" s="50">
        <f>+P55</f>
        <v>40</v>
      </c>
      <c r="Q54" s="50">
        <v>0</v>
      </c>
      <c r="R54" s="99"/>
      <c r="S54" s="99"/>
      <c r="T54" s="100"/>
      <c r="U54" s="50">
        <f>+U55</f>
        <v>30</v>
      </c>
      <c r="V54" s="50">
        <v>0</v>
      </c>
      <c r="W54" s="64">
        <f t="shared" si="2"/>
        <v>75</v>
      </c>
      <c r="X54" s="64">
        <v>0</v>
      </c>
    </row>
    <row r="55" spans="1:24" s="73" customFormat="1" ht="39.75" customHeight="1" x14ac:dyDescent="0.2">
      <c r="A55" s="76"/>
      <c r="B55" s="98">
        <v>240</v>
      </c>
      <c r="C55" s="98"/>
      <c r="D55" s="98"/>
      <c r="E55" s="98"/>
      <c r="F55" s="98"/>
      <c r="G55" s="98"/>
      <c r="H55" s="98"/>
      <c r="I55" s="10">
        <v>0</v>
      </c>
      <c r="J55" s="34">
        <v>3</v>
      </c>
      <c r="K55" s="34">
        <v>10</v>
      </c>
      <c r="L55" s="58" t="s">
        <v>2</v>
      </c>
      <c r="M55" s="37">
        <v>240</v>
      </c>
      <c r="N55" s="35" t="s">
        <v>3</v>
      </c>
      <c r="O55" s="33">
        <v>470</v>
      </c>
      <c r="P55" s="50">
        <v>40</v>
      </c>
      <c r="Q55" s="50">
        <v>0</v>
      </c>
      <c r="R55" s="99"/>
      <c r="S55" s="99"/>
      <c r="T55" s="100"/>
      <c r="U55" s="80">
        <v>30</v>
      </c>
      <c r="V55" s="64">
        <v>0</v>
      </c>
      <c r="W55" s="64">
        <f t="shared" si="2"/>
        <v>75</v>
      </c>
      <c r="X55" s="64">
        <v>0</v>
      </c>
    </row>
    <row r="56" spans="1:24" s="73" customFormat="1" ht="21" customHeight="1" x14ac:dyDescent="0.2">
      <c r="A56" s="76"/>
      <c r="B56" s="65"/>
      <c r="C56" s="65"/>
      <c r="D56" s="65"/>
      <c r="E56" s="65"/>
      <c r="F56" s="65"/>
      <c r="G56" s="65"/>
      <c r="H56" s="65"/>
      <c r="I56" s="10"/>
      <c r="J56" s="29">
        <v>4</v>
      </c>
      <c r="K56" s="29"/>
      <c r="L56" s="30"/>
      <c r="M56" s="31"/>
      <c r="N56" s="41" t="s">
        <v>36</v>
      </c>
      <c r="O56" s="42"/>
      <c r="P56" s="49">
        <f t="shared" ref="P56:Q62" si="12">+P57</f>
        <v>5504.1</v>
      </c>
      <c r="Q56" s="49">
        <f t="shared" si="12"/>
        <v>3667.6</v>
      </c>
      <c r="R56" s="66"/>
      <c r="S56" s="66"/>
      <c r="T56" s="67"/>
      <c r="U56" s="49">
        <f t="shared" ref="U56:V62" si="13">+U57</f>
        <v>5121.1000000000004</v>
      </c>
      <c r="V56" s="49">
        <f t="shared" si="13"/>
        <v>3667.6</v>
      </c>
      <c r="W56" s="77">
        <f t="shared" si="2"/>
        <v>93.041550843916355</v>
      </c>
      <c r="X56" s="64">
        <f t="shared" si="3"/>
        <v>100</v>
      </c>
    </row>
    <row r="57" spans="1:24" s="73" customFormat="1" ht="18" customHeight="1" x14ac:dyDescent="0.2">
      <c r="A57" s="76"/>
      <c r="B57" s="65"/>
      <c r="C57" s="65"/>
      <c r="D57" s="65"/>
      <c r="E57" s="65"/>
      <c r="F57" s="65"/>
      <c r="G57" s="65"/>
      <c r="H57" s="65"/>
      <c r="I57" s="10"/>
      <c r="J57" s="34">
        <v>4</v>
      </c>
      <c r="K57" s="34">
        <v>9</v>
      </c>
      <c r="L57" s="58"/>
      <c r="M57" s="37"/>
      <c r="N57" s="35" t="s">
        <v>38</v>
      </c>
      <c r="O57" s="33"/>
      <c r="P57" s="50">
        <f>P60+P63</f>
        <v>5504.1</v>
      </c>
      <c r="Q57" s="50">
        <f t="shared" ref="Q57:V57" si="14">Q60+Q63</f>
        <v>3667.6</v>
      </c>
      <c r="R57" s="50">
        <f t="shared" si="14"/>
        <v>0</v>
      </c>
      <c r="S57" s="50">
        <f t="shared" si="14"/>
        <v>0</v>
      </c>
      <c r="T57" s="50">
        <f t="shared" si="14"/>
        <v>0</v>
      </c>
      <c r="U57" s="50">
        <f t="shared" si="14"/>
        <v>5121.1000000000004</v>
      </c>
      <c r="V57" s="50">
        <f t="shared" si="14"/>
        <v>3667.6</v>
      </c>
      <c r="W57" s="64">
        <f t="shared" si="2"/>
        <v>93.041550843916355</v>
      </c>
      <c r="X57" s="64">
        <f t="shared" si="3"/>
        <v>100</v>
      </c>
    </row>
    <row r="58" spans="1:24" s="73" customFormat="1" ht="18" customHeight="1" x14ac:dyDescent="0.2">
      <c r="A58" s="76"/>
      <c r="B58" s="65"/>
      <c r="C58" s="65"/>
      <c r="D58" s="65"/>
      <c r="E58" s="65"/>
      <c r="F58" s="65"/>
      <c r="G58" s="65"/>
      <c r="H58" s="65"/>
      <c r="I58" s="10"/>
      <c r="J58" s="34">
        <v>4</v>
      </c>
      <c r="K58" s="34">
        <v>9</v>
      </c>
      <c r="L58" s="58" t="s">
        <v>2</v>
      </c>
      <c r="M58" s="37" t="s">
        <v>5</v>
      </c>
      <c r="N58" s="36" t="s">
        <v>4</v>
      </c>
      <c r="O58" s="33"/>
      <c r="P58" s="50">
        <f>P60</f>
        <v>4319.1000000000004</v>
      </c>
      <c r="Q58" s="50">
        <f t="shared" ref="Q58:V58" si="15">Q60</f>
        <v>3667.6</v>
      </c>
      <c r="R58" s="50">
        <f t="shared" si="15"/>
        <v>0</v>
      </c>
      <c r="S58" s="50">
        <f t="shared" si="15"/>
        <v>0</v>
      </c>
      <c r="T58" s="50">
        <f t="shared" si="15"/>
        <v>0</v>
      </c>
      <c r="U58" s="50">
        <f t="shared" si="15"/>
        <v>4291.1000000000004</v>
      </c>
      <c r="V58" s="50">
        <f t="shared" si="15"/>
        <v>3667.6</v>
      </c>
      <c r="W58" s="64">
        <f t="shared" si="2"/>
        <v>99.351716792850368</v>
      </c>
      <c r="X58" s="64">
        <f t="shared" si="3"/>
        <v>100</v>
      </c>
    </row>
    <row r="59" spans="1:24" s="73" customFormat="1" ht="28.5" customHeight="1" x14ac:dyDescent="0.2">
      <c r="A59" s="76"/>
      <c r="B59" s="65"/>
      <c r="C59" s="65"/>
      <c r="D59" s="65"/>
      <c r="E59" s="65"/>
      <c r="F59" s="65"/>
      <c r="G59" s="65"/>
      <c r="H59" s="65"/>
      <c r="I59" s="10"/>
      <c r="J59" s="34">
        <v>4</v>
      </c>
      <c r="K59" s="34">
        <v>9</v>
      </c>
      <c r="L59" s="58" t="s">
        <v>2</v>
      </c>
      <c r="M59" s="37">
        <v>200</v>
      </c>
      <c r="N59" s="35" t="s">
        <v>37</v>
      </c>
      <c r="O59" s="33"/>
      <c r="P59" s="50">
        <f>P60</f>
        <v>4319.1000000000004</v>
      </c>
      <c r="Q59" s="50">
        <f t="shared" ref="Q59:V59" si="16">Q60</f>
        <v>3667.6</v>
      </c>
      <c r="R59" s="50">
        <f t="shared" si="16"/>
        <v>0</v>
      </c>
      <c r="S59" s="50">
        <f t="shared" si="16"/>
        <v>0</v>
      </c>
      <c r="T59" s="50">
        <f t="shared" si="16"/>
        <v>0</v>
      </c>
      <c r="U59" s="50">
        <f t="shared" si="16"/>
        <v>4291.1000000000004</v>
      </c>
      <c r="V59" s="50">
        <f t="shared" si="16"/>
        <v>3667.6</v>
      </c>
      <c r="W59" s="64">
        <f t="shared" si="2"/>
        <v>99.351716792850368</v>
      </c>
      <c r="X59" s="64">
        <f t="shared" si="3"/>
        <v>100</v>
      </c>
    </row>
    <row r="60" spans="1:24" s="73" customFormat="1" ht="30.75" customHeight="1" x14ac:dyDescent="0.2">
      <c r="A60" s="76"/>
      <c r="B60" s="65"/>
      <c r="C60" s="65"/>
      <c r="D60" s="65"/>
      <c r="E60" s="65"/>
      <c r="F60" s="65"/>
      <c r="G60" s="65"/>
      <c r="H60" s="65"/>
      <c r="I60" s="10"/>
      <c r="J60" s="34">
        <v>4</v>
      </c>
      <c r="K60" s="34">
        <v>9</v>
      </c>
      <c r="L60" s="58" t="s">
        <v>2</v>
      </c>
      <c r="M60" s="37">
        <v>240</v>
      </c>
      <c r="N60" s="35" t="s">
        <v>3</v>
      </c>
      <c r="O60" s="33"/>
      <c r="P60" s="50">
        <v>4319.1000000000004</v>
      </c>
      <c r="Q60" s="50">
        <v>3667.6</v>
      </c>
      <c r="R60" s="66"/>
      <c r="S60" s="66"/>
      <c r="T60" s="67"/>
      <c r="U60" s="50">
        <v>4291.1000000000004</v>
      </c>
      <c r="V60" s="50">
        <v>3667.6</v>
      </c>
      <c r="W60" s="64">
        <f t="shared" si="2"/>
        <v>99.351716792850368</v>
      </c>
      <c r="X60" s="64">
        <f t="shared" si="3"/>
        <v>100</v>
      </c>
    </row>
    <row r="61" spans="1:24" s="73" customFormat="1" ht="56.25" customHeight="1" x14ac:dyDescent="0.2">
      <c r="A61" s="76"/>
      <c r="B61" s="65"/>
      <c r="C61" s="65"/>
      <c r="D61" s="65"/>
      <c r="E61" s="65"/>
      <c r="F61" s="65"/>
      <c r="G61" s="65"/>
      <c r="H61" s="65"/>
      <c r="I61" s="10"/>
      <c r="J61" s="34">
        <v>4</v>
      </c>
      <c r="K61" s="34">
        <v>9</v>
      </c>
      <c r="L61" s="58" t="s">
        <v>49</v>
      </c>
      <c r="M61" s="37"/>
      <c r="N61" s="36" t="s">
        <v>50</v>
      </c>
      <c r="O61" s="33"/>
      <c r="P61" s="50">
        <f t="shared" si="12"/>
        <v>1185</v>
      </c>
      <c r="Q61" s="50">
        <f t="shared" si="12"/>
        <v>0</v>
      </c>
      <c r="R61" s="66"/>
      <c r="S61" s="66"/>
      <c r="T61" s="67"/>
      <c r="U61" s="50">
        <f t="shared" si="13"/>
        <v>830</v>
      </c>
      <c r="V61" s="50">
        <f t="shared" si="13"/>
        <v>0</v>
      </c>
      <c r="W61" s="64">
        <f t="shared" si="2"/>
        <v>70.042194092827003</v>
      </c>
      <c r="X61" s="64">
        <v>0</v>
      </c>
    </row>
    <row r="62" spans="1:24" s="73" customFormat="1" ht="42.75" customHeight="1" x14ac:dyDescent="0.2">
      <c r="A62" s="76"/>
      <c r="B62" s="65"/>
      <c r="C62" s="65"/>
      <c r="D62" s="65"/>
      <c r="E62" s="65"/>
      <c r="F62" s="65"/>
      <c r="G62" s="65"/>
      <c r="H62" s="65"/>
      <c r="I62" s="10"/>
      <c r="J62" s="34">
        <v>4</v>
      </c>
      <c r="K62" s="34">
        <v>9</v>
      </c>
      <c r="L62" s="58" t="s">
        <v>49</v>
      </c>
      <c r="M62" s="37">
        <v>600</v>
      </c>
      <c r="N62" s="36" t="s">
        <v>16</v>
      </c>
      <c r="O62" s="33"/>
      <c r="P62" s="50">
        <f t="shared" si="12"/>
        <v>1185</v>
      </c>
      <c r="Q62" s="50">
        <f t="shared" si="12"/>
        <v>0</v>
      </c>
      <c r="R62" s="66"/>
      <c r="S62" s="66"/>
      <c r="T62" s="67"/>
      <c r="U62" s="50">
        <f t="shared" si="13"/>
        <v>830</v>
      </c>
      <c r="V62" s="50">
        <f t="shared" si="13"/>
        <v>0</v>
      </c>
      <c r="W62" s="64">
        <f t="shared" si="2"/>
        <v>70.042194092827003</v>
      </c>
      <c r="X62" s="64">
        <v>0</v>
      </c>
    </row>
    <row r="63" spans="1:24" s="73" customFormat="1" ht="25.5" customHeight="1" x14ac:dyDescent="0.2">
      <c r="A63" s="76"/>
      <c r="B63" s="65"/>
      <c r="C63" s="65"/>
      <c r="D63" s="65"/>
      <c r="E63" s="65"/>
      <c r="F63" s="65"/>
      <c r="G63" s="65"/>
      <c r="H63" s="65"/>
      <c r="I63" s="10"/>
      <c r="J63" s="34">
        <v>4</v>
      </c>
      <c r="K63" s="34">
        <v>9</v>
      </c>
      <c r="L63" s="58" t="s">
        <v>49</v>
      </c>
      <c r="M63" s="37">
        <v>610</v>
      </c>
      <c r="N63" s="36" t="s">
        <v>20</v>
      </c>
      <c r="O63" s="33"/>
      <c r="P63" s="50">
        <v>1185</v>
      </c>
      <c r="Q63" s="50">
        <v>0</v>
      </c>
      <c r="R63" s="66"/>
      <c r="S63" s="66"/>
      <c r="T63" s="67"/>
      <c r="U63" s="80">
        <v>830</v>
      </c>
      <c r="V63" s="64">
        <v>0</v>
      </c>
      <c r="W63" s="64">
        <f t="shared" si="2"/>
        <v>70.042194092827003</v>
      </c>
      <c r="X63" s="64">
        <v>0</v>
      </c>
    </row>
    <row r="64" spans="1:24" s="73" customFormat="1" ht="27" customHeight="1" x14ac:dyDescent="0.2">
      <c r="A64" s="76"/>
      <c r="B64" s="101">
        <v>500</v>
      </c>
      <c r="C64" s="101"/>
      <c r="D64" s="101"/>
      <c r="E64" s="101"/>
      <c r="F64" s="101"/>
      <c r="G64" s="101"/>
      <c r="H64" s="101"/>
      <c r="I64" s="10">
        <v>0</v>
      </c>
      <c r="J64" s="29">
        <v>5</v>
      </c>
      <c r="K64" s="29" t="s">
        <v>5</v>
      </c>
      <c r="L64" s="30" t="s">
        <v>5</v>
      </c>
      <c r="M64" s="31" t="s">
        <v>5</v>
      </c>
      <c r="N64" s="32" t="s">
        <v>15</v>
      </c>
      <c r="O64" s="33">
        <v>56463.5</v>
      </c>
      <c r="P64" s="49">
        <f>P65+P79</f>
        <v>112377.3</v>
      </c>
      <c r="Q64" s="49">
        <f>Q65+Q80</f>
        <v>16031.599999999999</v>
      </c>
      <c r="R64" s="102"/>
      <c r="S64" s="102"/>
      <c r="T64" s="103"/>
      <c r="U64" s="49">
        <f t="shared" ref="U64:V64" si="17">U65+U79</f>
        <v>111491.9</v>
      </c>
      <c r="V64" s="49">
        <f t="shared" si="17"/>
        <v>16031.599999999999</v>
      </c>
      <c r="W64" s="77">
        <f t="shared" si="2"/>
        <v>99.212118461646597</v>
      </c>
      <c r="X64" s="77">
        <f t="shared" si="3"/>
        <v>100</v>
      </c>
    </row>
    <row r="65" spans="1:24" s="73" customFormat="1" ht="18.75" customHeight="1" x14ac:dyDescent="0.2">
      <c r="A65" s="76"/>
      <c r="B65" s="98">
        <v>503</v>
      </c>
      <c r="C65" s="98"/>
      <c r="D65" s="98"/>
      <c r="E65" s="98"/>
      <c r="F65" s="98"/>
      <c r="G65" s="98"/>
      <c r="H65" s="98"/>
      <c r="I65" s="10">
        <v>0</v>
      </c>
      <c r="J65" s="29">
        <v>5</v>
      </c>
      <c r="K65" s="29">
        <v>3</v>
      </c>
      <c r="L65" s="58" t="s">
        <v>5</v>
      </c>
      <c r="M65" s="37" t="s">
        <v>5</v>
      </c>
      <c r="N65" s="41" t="s">
        <v>14</v>
      </c>
      <c r="O65" s="42">
        <v>56463.5</v>
      </c>
      <c r="P65" s="49">
        <f>P66+P73+P76</f>
        <v>110389</v>
      </c>
      <c r="Q65" s="49">
        <f t="shared" ref="Q65:V65" si="18">Q66+Q73+Q76</f>
        <v>16031.599999999999</v>
      </c>
      <c r="R65" s="49">
        <f t="shared" si="18"/>
        <v>0</v>
      </c>
      <c r="S65" s="49">
        <f t="shared" si="18"/>
        <v>0</v>
      </c>
      <c r="T65" s="49">
        <f t="shared" si="18"/>
        <v>0</v>
      </c>
      <c r="U65" s="49">
        <f t="shared" si="18"/>
        <v>109896.9</v>
      </c>
      <c r="V65" s="49">
        <f t="shared" si="18"/>
        <v>16031.599999999999</v>
      </c>
      <c r="W65" s="77">
        <f t="shared" si="2"/>
        <v>99.554212829176819</v>
      </c>
      <c r="X65" s="77">
        <f t="shared" si="3"/>
        <v>100</v>
      </c>
    </row>
    <row r="66" spans="1:24" s="73" customFormat="1" ht="18.75" customHeight="1" x14ac:dyDescent="0.2">
      <c r="A66" s="76"/>
      <c r="B66" s="65"/>
      <c r="C66" s="65"/>
      <c r="D66" s="65"/>
      <c r="E66" s="65"/>
      <c r="F66" s="65"/>
      <c r="G66" s="65"/>
      <c r="H66" s="65"/>
      <c r="I66" s="10"/>
      <c r="J66" s="34">
        <v>5</v>
      </c>
      <c r="K66" s="34">
        <v>3</v>
      </c>
      <c r="L66" s="58" t="s">
        <v>2</v>
      </c>
      <c r="M66" s="37"/>
      <c r="N66" s="36" t="s">
        <v>4</v>
      </c>
      <c r="O66" s="33"/>
      <c r="P66" s="50">
        <f>P67+P69</f>
        <v>8446.1</v>
      </c>
      <c r="Q66" s="50">
        <f t="shared" ref="Q66:V66" si="19">Q67+Q69</f>
        <v>4687.7</v>
      </c>
      <c r="R66" s="50">
        <f t="shared" si="19"/>
        <v>0</v>
      </c>
      <c r="S66" s="50">
        <f t="shared" si="19"/>
        <v>0</v>
      </c>
      <c r="T66" s="50">
        <f t="shared" si="19"/>
        <v>0</v>
      </c>
      <c r="U66" s="50">
        <f t="shared" si="19"/>
        <v>7979.9</v>
      </c>
      <c r="V66" s="50">
        <f t="shared" si="19"/>
        <v>4687.7</v>
      </c>
      <c r="W66" s="64">
        <f t="shared" si="2"/>
        <v>94.480292679461513</v>
      </c>
      <c r="X66" s="64">
        <f t="shared" si="3"/>
        <v>100</v>
      </c>
    </row>
    <row r="67" spans="1:24" s="73" customFormat="1" ht="33" customHeight="1" x14ac:dyDescent="0.2">
      <c r="A67" s="76"/>
      <c r="B67" s="65"/>
      <c r="C67" s="65"/>
      <c r="D67" s="65"/>
      <c r="E67" s="65"/>
      <c r="F67" s="65"/>
      <c r="G67" s="65"/>
      <c r="H67" s="65"/>
      <c r="I67" s="10"/>
      <c r="J67" s="34">
        <v>5</v>
      </c>
      <c r="K67" s="34">
        <v>3</v>
      </c>
      <c r="L67" s="58" t="s">
        <v>2</v>
      </c>
      <c r="M67" s="37">
        <v>200</v>
      </c>
      <c r="N67" s="35" t="s">
        <v>37</v>
      </c>
      <c r="O67" s="33"/>
      <c r="P67" s="50">
        <f>+P68</f>
        <v>5796.1</v>
      </c>
      <c r="Q67" s="50">
        <f>+Q68</f>
        <v>4687.7</v>
      </c>
      <c r="R67" s="66"/>
      <c r="S67" s="66"/>
      <c r="T67" s="67"/>
      <c r="U67" s="50">
        <f>+U68</f>
        <v>5435.8</v>
      </c>
      <c r="V67" s="50">
        <f>+V68</f>
        <v>4687.7</v>
      </c>
      <c r="W67" s="64">
        <f t="shared" si="2"/>
        <v>93.783751143009951</v>
      </c>
      <c r="X67" s="64">
        <v>0</v>
      </c>
    </row>
    <row r="68" spans="1:24" s="73" customFormat="1" ht="24.75" customHeight="1" x14ac:dyDescent="0.2">
      <c r="A68" s="76"/>
      <c r="B68" s="65"/>
      <c r="C68" s="65"/>
      <c r="D68" s="65"/>
      <c r="E68" s="65"/>
      <c r="F68" s="65"/>
      <c r="G68" s="65"/>
      <c r="H68" s="65"/>
      <c r="I68" s="10"/>
      <c r="J68" s="34">
        <v>5</v>
      </c>
      <c r="K68" s="34">
        <v>3</v>
      </c>
      <c r="L68" s="58" t="s">
        <v>2</v>
      </c>
      <c r="M68" s="37">
        <v>240</v>
      </c>
      <c r="N68" s="35" t="s">
        <v>3</v>
      </c>
      <c r="O68" s="33"/>
      <c r="P68" s="50">
        <v>5796.1</v>
      </c>
      <c r="Q68" s="50">
        <v>4687.7</v>
      </c>
      <c r="R68" s="66"/>
      <c r="S68" s="66"/>
      <c r="T68" s="67"/>
      <c r="U68" s="80">
        <v>5435.8</v>
      </c>
      <c r="V68" s="64">
        <v>4687.7</v>
      </c>
      <c r="W68" s="64">
        <f t="shared" si="2"/>
        <v>93.783751143009951</v>
      </c>
      <c r="X68" s="64">
        <v>0</v>
      </c>
    </row>
    <row r="69" spans="1:24" s="73" customFormat="1" ht="25.5" customHeight="1" x14ac:dyDescent="0.2">
      <c r="A69" s="76"/>
      <c r="B69" s="65"/>
      <c r="C69" s="65"/>
      <c r="D69" s="65"/>
      <c r="E69" s="65"/>
      <c r="F69" s="65"/>
      <c r="G69" s="65"/>
      <c r="H69" s="65"/>
      <c r="I69" s="10"/>
      <c r="J69" s="34">
        <v>5</v>
      </c>
      <c r="K69" s="34">
        <v>3</v>
      </c>
      <c r="L69" s="58" t="s">
        <v>2</v>
      </c>
      <c r="M69" s="37">
        <v>800</v>
      </c>
      <c r="N69" s="36" t="s">
        <v>7</v>
      </c>
      <c r="O69" s="33"/>
      <c r="P69" s="50">
        <f>+P70+P72+P71</f>
        <v>2650</v>
      </c>
      <c r="Q69" s="50">
        <f t="shared" ref="Q69:V69" si="20">+Q70+Q72</f>
        <v>0</v>
      </c>
      <c r="R69" s="50">
        <f t="shared" si="20"/>
        <v>0</v>
      </c>
      <c r="S69" s="50">
        <f t="shared" si="20"/>
        <v>0</v>
      </c>
      <c r="T69" s="50">
        <f t="shared" si="20"/>
        <v>0</v>
      </c>
      <c r="U69" s="50">
        <f>+U70+U72+U71</f>
        <v>2544.1</v>
      </c>
      <c r="V69" s="50">
        <f t="shared" si="20"/>
        <v>0</v>
      </c>
      <c r="W69" s="64">
        <f t="shared" si="2"/>
        <v>96.003773584905659</v>
      </c>
      <c r="X69" s="64">
        <v>0</v>
      </c>
    </row>
    <row r="70" spans="1:24" s="73" customFormat="1" ht="44.25" customHeight="1" x14ac:dyDescent="0.2">
      <c r="A70" s="76"/>
      <c r="B70" s="65"/>
      <c r="C70" s="65"/>
      <c r="D70" s="65"/>
      <c r="E70" s="65"/>
      <c r="F70" s="65"/>
      <c r="G70" s="65"/>
      <c r="H70" s="65"/>
      <c r="I70" s="10"/>
      <c r="J70" s="34">
        <v>5</v>
      </c>
      <c r="K70" s="34">
        <v>3</v>
      </c>
      <c r="L70" s="58" t="s">
        <v>2</v>
      </c>
      <c r="M70" s="37">
        <v>810</v>
      </c>
      <c r="N70" s="35" t="s">
        <v>6</v>
      </c>
      <c r="O70" s="33"/>
      <c r="P70" s="50">
        <f>1000+1500</f>
        <v>2500</v>
      </c>
      <c r="Q70" s="50">
        <v>0</v>
      </c>
      <c r="R70" s="66"/>
      <c r="S70" s="66"/>
      <c r="T70" s="67"/>
      <c r="U70" s="80">
        <v>2394.1</v>
      </c>
      <c r="V70" s="64">
        <v>0</v>
      </c>
      <c r="W70" s="64">
        <f t="shared" si="2"/>
        <v>95.763999999999996</v>
      </c>
      <c r="X70" s="64">
        <v>0</v>
      </c>
    </row>
    <row r="71" spans="1:24" s="73" customFormat="1" ht="27.75" customHeight="1" x14ac:dyDescent="0.2">
      <c r="A71" s="76"/>
      <c r="B71" s="65"/>
      <c r="C71" s="65"/>
      <c r="D71" s="65"/>
      <c r="E71" s="65"/>
      <c r="F71" s="65"/>
      <c r="G71" s="65"/>
      <c r="H71" s="65"/>
      <c r="I71" s="10"/>
      <c r="J71" s="34">
        <v>5</v>
      </c>
      <c r="K71" s="34">
        <v>3</v>
      </c>
      <c r="L71" s="58" t="s">
        <v>2</v>
      </c>
      <c r="M71" s="37">
        <v>830</v>
      </c>
      <c r="N71" s="35" t="s">
        <v>55</v>
      </c>
      <c r="O71" s="33"/>
      <c r="P71" s="50">
        <v>50</v>
      </c>
      <c r="Q71" s="50">
        <v>0</v>
      </c>
      <c r="R71" s="66"/>
      <c r="S71" s="66"/>
      <c r="T71" s="67"/>
      <c r="U71" s="81">
        <v>50</v>
      </c>
      <c r="V71" s="82">
        <v>0</v>
      </c>
      <c r="W71" s="64">
        <f t="shared" si="2"/>
        <v>100</v>
      </c>
      <c r="X71" s="64">
        <v>0</v>
      </c>
    </row>
    <row r="72" spans="1:24" s="73" customFormat="1" ht="29.25" customHeight="1" x14ac:dyDescent="0.2">
      <c r="A72" s="76"/>
      <c r="B72" s="65"/>
      <c r="C72" s="65"/>
      <c r="D72" s="65"/>
      <c r="E72" s="65"/>
      <c r="F72" s="65"/>
      <c r="G72" s="65"/>
      <c r="H72" s="65"/>
      <c r="I72" s="10"/>
      <c r="J72" s="34">
        <v>5</v>
      </c>
      <c r="K72" s="34">
        <v>3</v>
      </c>
      <c r="L72" s="58" t="s">
        <v>2</v>
      </c>
      <c r="M72" s="37">
        <v>850</v>
      </c>
      <c r="N72" s="36" t="s">
        <v>24</v>
      </c>
      <c r="O72" s="33"/>
      <c r="P72" s="50">
        <v>100</v>
      </c>
      <c r="Q72" s="50">
        <v>0</v>
      </c>
      <c r="R72" s="66"/>
      <c r="S72" s="66"/>
      <c r="T72" s="67"/>
      <c r="U72" s="81">
        <v>100</v>
      </c>
      <c r="V72" s="82">
        <v>0</v>
      </c>
      <c r="W72" s="64">
        <v>0</v>
      </c>
      <c r="X72" s="64">
        <v>0</v>
      </c>
    </row>
    <row r="73" spans="1:24" s="73" customFormat="1" ht="35.25" customHeight="1" x14ac:dyDescent="0.2">
      <c r="A73" s="76"/>
      <c r="B73" s="65"/>
      <c r="C73" s="65"/>
      <c r="D73" s="65"/>
      <c r="E73" s="65"/>
      <c r="F73" s="65"/>
      <c r="G73" s="65"/>
      <c r="H73" s="65"/>
      <c r="I73" s="10"/>
      <c r="J73" s="34">
        <v>5</v>
      </c>
      <c r="K73" s="34">
        <v>3</v>
      </c>
      <c r="L73" s="58" t="s">
        <v>43</v>
      </c>
      <c r="M73" s="37"/>
      <c r="N73" s="35" t="s">
        <v>46</v>
      </c>
      <c r="O73" s="33"/>
      <c r="P73" s="50">
        <f>+P74</f>
        <v>65071.8</v>
      </c>
      <c r="Q73" s="50">
        <f>+Q74</f>
        <v>11343.9</v>
      </c>
      <c r="R73" s="66"/>
      <c r="S73" s="66"/>
      <c r="T73" s="67"/>
      <c r="U73" s="50">
        <f>+U74</f>
        <v>65062.8</v>
      </c>
      <c r="V73" s="50">
        <f>+V74</f>
        <v>11343.9</v>
      </c>
      <c r="W73" s="64">
        <f t="shared" si="2"/>
        <v>99.986169123952308</v>
      </c>
      <c r="X73" s="64">
        <f t="shared" si="3"/>
        <v>100</v>
      </c>
    </row>
    <row r="74" spans="1:24" s="73" customFormat="1" ht="32.25" customHeight="1" x14ac:dyDescent="0.2">
      <c r="A74" s="76"/>
      <c r="B74" s="65"/>
      <c r="C74" s="65"/>
      <c r="D74" s="65"/>
      <c r="E74" s="65"/>
      <c r="F74" s="65"/>
      <c r="G74" s="65"/>
      <c r="H74" s="65"/>
      <c r="I74" s="10"/>
      <c r="J74" s="34">
        <v>5</v>
      </c>
      <c r="K74" s="34">
        <v>3</v>
      </c>
      <c r="L74" s="58" t="s">
        <v>43</v>
      </c>
      <c r="M74" s="37">
        <v>600</v>
      </c>
      <c r="N74" s="36" t="s">
        <v>16</v>
      </c>
      <c r="O74" s="33"/>
      <c r="P74" s="50">
        <f>+P75</f>
        <v>65071.8</v>
      </c>
      <c r="Q74" s="50">
        <f>+Q75</f>
        <v>11343.9</v>
      </c>
      <c r="R74" s="66"/>
      <c r="S74" s="66"/>
      <c r="T74" s="67"/>
      <c r="U74" s="50">
        <f>+U75</f>
        <v>65062.8</v>
      </c>
      <c r="V74" s="50">
        <f>+V75</f>
        <v>11343.9</v>
      </c>
      <c r="W74" s="64">
        <f t="shared" si="2"/>
        <v>99.986169123952308</v>
      </c>
      <c r="X74" s="64">
        <f t="shared" si="3"/>
        <v>100</v>
      </c>
    </row>
    <row r="75" spans="1:24" s="73" customFormat="1" ht="24" customHeight="1" x14ac:dyDescent="0.2">
      <c r="A75" s="76"/>
      <c r="B75" s="65"/>
      <c r="C75" s="65"/>
      <c r="D75" s="65"/>
      <c r="E75" s="65"/>
      <c r="F75" s="65"/>
      <c r="G75" s="65"/>
      <c r="H75" s="65"/>
      <c r="I75" s="10"/>
      <c r="J75" s="34">
        <v>5</v>
      </c>
      <c r="K75" s="34">
        <v>3</v>
      </c>
      <c r="L75" s="58" t="s">
        <v>43</v>
      </c>
      <c r="M75" s="37">
        <v>610</v>
      </c>
      <c r="N75" s="36" t="s">
        <v>20</v>
      </c>
      <c r="O75" s="33"/>
      <c r="P75" s="50">
        <v>65071.8</v>
      </c>
      <c r="Q75" s="50">
        <v>11343.9</v>
      </c>
      <c r="R75" s="66"/>
      <c r="S75" s="66"/>
      <c r="T75" s="67"/>
      <c r="U75" s="80">
        <v>65062.8</v>
      </c>
      <c r="V75" s="64">
        <v>11343.9</v>
      </c>
      <c r="W75" s="64">
        <f t="shared" si="2"/>
        <v>99.986169123952308</v>
      </c>
      <c r="X75" s="64">
        <f t="shared" si="3"/>
        <v>100</v>
      </c>
    </row>
    <row r="76" spans="1:24" s="73" customFormat="1" ht="39" customHeight="1" x14ac:dyDescent="0.2">
      <c r="A76" s="76"/>
      <c r="B76" s="65"/>
      <c r="C76" s="65"/>
      <c r="D76" s="65"/>
      <c r="E76" s="65"/>
      <c r="F76" s="65"/>
      <c r="G76" s="65"/>
      <c r="H76" s="65"/>
      <c r="I76" s="10"/>
      <c r="J76" s="34">
        <v>5</v>
      </c>
      <c r="K76" s="34">
        <v>3</v>
      </c>
      <c r="L76" s="58" t="s">
        <v>49</v>
      </c>
      <c r="M76" s="37"/>
      <c r="N76" s="36" t="s">
        <v>50</v>
      </c>
      <c r="O76" s="33"/>
      <c r="P76" s="50">
        <f>+P77</f>
        <v>36871.1</v>
      </c>
      <c r="Q76" s="50">
        <f>+Q77</f>
        <v>0</v>
      </c>
      <c r="R76" s="66"/>
      <c r="S76" s="66"/>
      <c r="T76" s="67"/>
      <c r="U76" s="50">
        <f>+U77</f>
        <v>36854.199999999997</v>
      </c>
      <c r="V76" s="50">
        <f>+V77</f>
        <v>0</v>
      </c>
      <c r="W76" s="64">
        <f t="shared" si="2"/>
        <v>99.954164643853858</v>
      </c>
      <c r="X76" s="64">
        <v>0</v>
      </c>
    </row>
    <row r="77" spans="1:24" s="73" customFormat="1" ht="32.25" customHeight="1" x14ac:dyDescent="0.2">
      <c r="A77" s="76"/>
      <c r="B77" s="65"/>
      <c r="C77" s="65"/>
      <c r="D77" s="65"/>
      <c r="E77" s="65"/>
      <c r="F77" s="65"/>
      <c r="G77" s="65"/>
      <c r="H77" s="65"/>
      <c r="I77" s="10"/>
      <c r="J77" s="34">
        <v>5</v>
      </c>
      <c r="K77" s="34">
        <v>3</v>
      </c>
      <c r="L77" s="58" t="s">
        <v>49</v>
      </c>
      <c r="M77" s="37">
        <v>600</v>
      </c>
      <c r="N77" s="36" t="s">
        <v>16</v>
      </c>
      <c r="O77" s="33"/>
      <c r="P77" s="50">
        <f>+P78</f>
        <v>36871.1</v>
      </c>
      <c r="Q77" s="50">
        <f t="shared" ref="Q77:V77" si="21">+Q78</f>
        <v>0</v>
      </c>
      <c r="R77" s="50">
        <f t="shared" si="21"/>
        <v>0</v>
      </c>
      <c r="S77" s="50">
        <f t="shared" si="21"/>
        <v>0</v>
      </c>
      <c r="T77" s="50">
        <f t="shared" si="21"/>
        <v>0</v>
      </c>
      <c r="U77" s="50">
        <f t="shared" si="21"/>
        <v>36854.199999999997</v>
      </c>
      <c r="V77" s="50">
        <f t="shared" si="21"/>
        <v>0</v>
      </c>
      <c r="W77" s="64">
        <f t="shared" si="2"/>
        <v>99.954164643853858</v>
      </c>
      <c r="X77" s="64">
        <v>0</v>
      </c>
    </row>
    <row r="78" spans="1:24" s="73" customFormat="1" ht="25.5" customHeight="1" x14ac:dyDescent="0.2">
      <c r="A78" s="76"/>
      <c r="B78" s="65"/>
      <c r="C78" s="65"/>
      <c r="D78" s="65"/>
      <c r="E78" s="65"/>
      <c r="F78" s="65"/>
      <c r="G78" s="65"/>
      <c r="H78" s="65"/>
      <c r="I78" s="10"/>
      <c r="J78" s="34">
        <v>5</v>
      </c>
      <c r="K78" s="34">
        <v>3</v>
      </c>
      <c r="L78" s="58" t="s">
        <v>49</v>
      </c>
      <c r="M78" s="37">
        <v>610</v>
      </c>
      <c r="N78" s="36" t="s">
        <v>20</v>
      </c>
      <c r="O78" s="33"/>
      <c r="P78" s="50">
        <v>36871.1</v>
      </c>
      <c r="Q78" s="50">
        <v>0</v>
      </c>
      <c r="R78" s="66"/>
      <c r="S78" s="66"/>
      <c r="T78" s="67"/>
      <c r="U78" s="80">
        <v>36854.199999999997</v>
      </c>
      <c r="V78" s="64">
        <v>0</v>
      </c>
      <c r="W78" s="64">
        <f t="shared" ref="W78" si="22">U78/P78*100</f>
        <v>99.954164643853858</v>
      </c>
      <c r="X78" s="64">
        <v>0</v>
      </c>
    </row>
    <row r="79" spans="1:24" s="73" customFormat="1" ht="24.75" customHeight="1" x14ac:dyDescent="0.2">
      <c r="A79" s="76"/>
      <c r="B79" s="65"/>
      <c r="C79" s="65"/>
      <c r="D79" s="65"/>
      <c r="E79" s="65"/>
      <c r="F79" s="65"/>
      <c r="G79" s="65"/>
      <c r="H79" s="65"/>
      <c r="I79" s="10"/>
      <c r="J79" s="29">
        <v>5</v>
      </c>
      <c r="K79" s="29">
        <v>5</v>
      </c>
      <c r="L79" s="58"/>
      <c r="M79" s="37"/>
      <c r="N79" s="32" t="s">
        <v>58</v>
      </c>
      <c r="O79" s="42"/>
      <c r="P79" s="49">
        <f>+P80</f>
        <v>1988.3</v>
      </c>
      <c r="Q79" s="49">
        <f t="shared" ref="Q79:V79" si="23">+Q80</f>
        <v>0</v>
      </c>
      <c r="R79" s="49">
        <f t="shared" si="23"/>
        <v>0</v>
      </c>
      <c r="S79" s="49">
        <f t="shared" si="23"/>
        <v>0</v>
      </c>
      <c r="T79" s="49">
        <f t="shared" si="23"/>
        <v>0</v>
      </c>
      <c r="U79" s="49">
        <f t="shared" si="23"/>
        <v>1595</v>
      </c>
      <c r="V79" s="49">
        <f t="shared" si="23"/>
        <v>0</v>
      </c>
      <c r="W79" s="77">
        <v>0</v>
      </c>
      <c r="X79" s="77">
        <v>0</v>
      </c>
    </row>
    <row r="80" spans="1:24" s="73" customFormat="1" ht="45.75" customHeight="1" x14ac:dyDescent="0.2">
      <c r="A80" s="76"/>
      <c r="B80" s="65"/>
      <c r="C80" s="65"/>
      <c r="D80" s="65"/>
      <c r="E80" s="65"/>
      <c r="F80" s="65"/>
      <c r="G80" s="65"/>
      <c r="H80" s="65"/>
      <c r="I80" s="10"/>
      <c r="J80" s="34">
        <v>5</v>
      </c>
      <c r="K80" s="34">
        <v>5</v>
      </c>
      <c r="L80" s="58" t="s">
        <v>49</v>
      </c>
      <c r="M80" s="37"/>
      <c r="N80" s="36" t="s">
        <v>50</v>
      </c>
      <c r="O80" s="33"/>
      <c r="P80" s="50">
        <f>+P81</f>
        <v>1988.3</v>
      </c>
      <c r="Q80" s="50">
        <f t="shared" ref="Q80:V80" si="24">+Q81</f>
        <v>0</v>
      </c>
      <c r="R80" s="50">
        <f t="shared" si="24"/>
        <v>0</v>
      </c>
      <c r="S80" s="50">
        <f t="shared" si="24"/>
        <v>0</v>
      </c>
      <c r="T80" s="50">
        <f t="shared" si="24"/>
        <v>0</v>
      </c>
      <c r="U80" s="50">
        <f t="shared" si="24"/>
        <v>1595</v>
      </c>
      <c r="V80" s="50">
        <f t="shared" si="24"/>
        <v>0</v>
      </c>
      <c r="W80" s="64">
        <v>0</v>
      </c>
      <c r="X80" s="64">
        <v>0</v>
      </c>
    </row>
    <row r="81" spans="1:24" s="73" customFormat="1" ht="32.25" customHeight="1" x14ac:dyDescent="0.2">
      <c r="A81" s="76"/>
      <c r="B81" s="65"/>
      <c r="C81" s="65"/>
      <c r="D81" s="65"/>
      <c r="E81" s="65"/>
      <c r="F81" s="65"/>
      <c r="G81" s="65"/>
      <c r="H81" s="65"/>
      <c r="I81" s="10"/>
      <c r="J81" s="34">
        <v>5</v>
      </c>
      <c r="K81" s="34">
        <v>5</v>
      </c>
      <c r="L81" s="58" t="s">
        <v>49</v>
      </c>
      <c r="M81" s="37">
        <v>600</v>
      </c>
      <c r="N81" s="36" t="s">
        <v>16</v>
      </c>
      <c r="O81" s="33"/>
      <c r="P81" s="50">
        <f>+P82</f>
        <v>1988.3</v>
      </c>
      <c r="Q81" s="50">
        <f t="shared" ref="Q81:V81" si="25">+Q82</f>
        <v>0</v>
      </c>
      <c r="R81" s="50">
        <f t="shared" si="25"/>
        <v>0</v>
      </c>
      <c r="S81" s="50">
        <f t="shared" si="25"/>
        <v>0</v>
      </c>
      <c r="T81" s="50">
        <f t="shared" si="25"/>
        <v>0</v>
      </c>
      <c r="U81" s="50">
        <f t="shared" si="25"/>
        <v>1595</v>
      </c>
      <c r="V81" s="50">
        <f t="shared" si="25"/>
        <v>0</v>
      </c>
      <c r="W81" s="64">
        <v>0</v>
      </c>
      <c r="X81" s="64">
        <v>0</v>
      </c>
    </row>
    <row r="82" spans="1:24" s="73" customFormat="1" ht="30.75" customHeight="1" x14ac:dyDescent="0.2">
      <c r="A82" s="76"/>
      <c r="B82" s="65"/>
      <c r="C82" s="65"/>
      <c r="D82" s="65"/>
      <c r="E82" s="65"/>
      <c r="F82" s="65"/>
      <c r="G82" s="65"/>
      <c r="H82" s="65"/>
      <c r="I82" s="10"/>
      <c r="J82" s="34">
        <v>5</v>
      </c>
      <c r="K82" s="34">
        <v>5</v>
      </c>
      <c r="L82" s="58" t="s">
        <v>49</v>
      </c>
      <c r="M82" s="37">
        <v>610</v>
      </c>
      <c r="N82" s="36" t="s">
        <v>20</v>
      </c>
      <c r="O82" s="33"/>
      <c r="P82" s="50">
        <v>1988.3</v>
      </c>
      <c r="Q82" s="50">
        <v>0</v>
      </c>
      <c r="R82" s="66"/>
      <c r="S82" s="66"/>
      <c r="T82" s="67"/>
      <c r="U82" s="80">
        <v>1595</v>
      </c>
      <c r="V82" s="64">
        <v>0</v>
      </c>
      <c r="W82" s="64">
        <f t="shared" si="2"/>
        <v>80.219282804405779</v>
      </c>
      <c r="X82" s="64">
        <v>0</v>
      </c>
    </row>
    <row r="83" spans="1:24" s="73" customFormat="1" ht="18" customHeight="1" x14ac:dyDescent="0.2">
      <c r="A83" s="76"/>
      <c r="B83" s="101">
        <v>700</v>
      </c>
      <c r="C83" s="101"/>
      <c r="D83" s="101"/>
      <c r="E83" s="101"/>
      <c r="F83" s="101"/>
      <c r="G83" s="101"/>
      <c r="H83" s="101"/>
      <c r="I83" s="10">
        <v>0</v>
      </c>
      <c r="J83" s="29">
        <v>7</v>
      </c>
      <c r="K83" s="29" t="s">
        <v>5</v>
      </c>
      <c r="L83" s="30" t="s">
        <v>5</v>
      </c>
      <c r="M83" s="31" t="s">
        <v>5</v>
      </c>
      <c r="N83" s="41" t="s">
        <v>13</v>
      </c>
      <c r="O83" s="33">
        <v>100</v>
      </c>
      <c r="P83" s="49">
        <f>+P84+P88</f>
        <v>282.39999999999998</v>
      </c>
      <c r="Q83" s="49">
        <v>0</v>
      </c>
      <c r="R83" s="102"/>
      <c r="S83" s="102"/>
      <c r="T83" s="103"/>
      <c r="U83" s="49">
        <f>+U84+U88</f>
        <v>83.1</v>
      </c>
      <c r="V83" s="49">
        <v>0</v>
      </c>
      <c r="W83" s="77">
        <f t="shared" si="2"/>
        <v>29.426345609065159</v>
      </c>
      <c r="X83" s="77">
        <v>0</v>
      </c>
    </row>
    <row r="84" spans="1:24" s="73" customFormat="1" ht="29.25" customHeight="1" x14ac:dyDescent="0.2">
      <c r="A84" s="76"/>
      <c r="B84" s="68"/>
      <c r="C84" s="68"/>
      <c r="D84" s="68"/>
      <c r="E84" s="68"/>
      <c r="F84" s="68"/>
      <c r="G84" s="68"/>
      <c r="H84" s="68"/>
      <c r="I84" s="10"/>
      <c r="J84" s="29">
        <v>7</v>
      </c>
      <c r="K84" s="29">
        <v>5</v>
      </c>
      <c r="L84" s="58"/>
      <c r="M84" s="37"/>
      <c r="N84" s="41" t="s">
        <v>51</v>
      </c>
      <c r="O84" s="42"/>
      <c r="P84" s="49">
        <f t="shared" ref="P84:Q86" si="26">+P85</f>
        <v>182.4</v>
      </c>
      <c r="Q84" s="49">
        <f t="shared" si="26"/>
        <v>0</v>
      </c>
      <c r="R84" s="69"/>
      <c r="S84" s="69"/>
      <c r="T84" s="70"/>
      <c r="U84" s="49">
        <f t="shared" ref="U84:V86" si="27">+U85</f>
        <v>55.1</v>
      </c>
      <c r="V84" s="49">
        <f t="shared" si="27"/>
        <v>0</v>
      </c>
      <c r="W84" s="77">
        <f t="shared" si="2"/>
        <v>30.208333333333332</v>
      </c>
      <c r="X84" s="77">
        <v>0</v>
      </c>
    </row>
    <row r="85" spans="1:24" s="73" customFormat="1" ht="23.25" customHeight="1" x14ac:dyDescent="0.2">
      <c r="A85" s="76"/>
      <c r="B85" s="68"/>
      <c r="C85" s="68"/>
      <c r="D85" s="68"/>
      <c r="E85" s="68"/>
      <c r="F85" s="68"/>
      <c r="G85" s="68"/>
      <c r="H85" s="68"/>
      <c r="I85" s="10"/>
      <c r="J85" s="34">
        <v>7</v>
      </c>
      <c r="K85" s="34">
        <v>5</v>
      </c>
      <c r="L85" s="58" t="s">
        <v>2</v>
      </c>
      <c r="M85" s="37"/>
      <c r="N85" s="35" t="s">
        <v>4</v>
      </c>
      <c r="O85" s="33"/>
      <c r="P85" s="50">
        <f t="shared" si="26"/>
        <v>182.4</v>
      </c>
      <c r="Q85" s="50">
        <f t="shared" si="26"/>
        <v>0</v>
      </c>
      <c r="R85" s="69"/>
      <c r="S85" s="69"/>
      <c r="T85" s="70"/>
      <c r="U85" s="50">
        <f t="shared" si="27"/>
        <v>55.1</v>
      </c>
      <c r="V85" s="50">
        <f t="shared" si="27"/>
        <v>0</v>
      </c>
      <c r="W85" s="64">
        <f t="shared" si="2"/>
        <v>30.208333333333332</v>
      </c>
      <c r="X85" s="64">
        <v>0</v>
      </c>
    </row>
    <row r="86" spans="1:24" s="73" customFormat="1" ht="33" customHeight="1" x14ac:dyDescent="0.2">
      <c r="A86" s="76"/>
      <c r="B86" s="68"/>
      <c r="C86" s="68"/>
      <c r="D86" s="68"/>
      <c r="E86" s="68"/>
      <c r="F86" s="68"/>
      <c r="G86" s="68"/>
      <c r="H86" s="68"/>
      <c r="I86" s="10"/>
      <c r="J86" s="34">
        <v>7</v>
      </c>
      <c r="K86" s="34">
        <v>5</v>
      </c>
      <c r="L86" s="58" t="s">
        <v>2</v>
      </c>
      <c r="M86" s="37">
        <v>200</v>
      </c>
      <c r="N86" s="35" t="s">
        <v>37</v>
      </c>
      <c r="O86" s="33"/>
      <c r="P86" s="50">
        <f t="shared" si="26"/>
        <v>182.4</v>
      </c>
      <c r="Q86" s="50">
        <f t="shared" si="26"/>
        <v>0</v>
      </c>
      <c r="R86" s="69"/>
      <c r="S86" s="69"/>
      <c r="T86" s="70"/>
      <c r="U86" s="50">
        <f t="shared" si="27"/>
        <v>55.1</v>
      </c>
      <c r="V86" s="50">
        <f t="shared" si="27"/>
        <v>0</v>
      </c>
      <c r="W86" s="64">
        <f t="shared" si="2"/>
        <v>30.208333333333332</v>
      </c>
      <c r="X86" s="64">
        <v>0</v>
      </c>
    </row>
    <row r="87" spans="1:24" s="73" customFormat="1" ht="28.5" customHeight="1" x14ac:dyDescent="0.2">
      <c r="A87" s="76"/>
      <c r="B87" s="68"/>
      <c r="C87" s="68"/>
      <c r="D87" s="68"/>
      <c r="E87" s="68"/>
      <c r="F87" s="68"/>
      <c r="G87" s="68"/>
      <c r="H87" s="68"/>
      <c r="I87" s="10"/>
      <c r="J87" s="34">
        <v>7</v>
      </c>
      <c r="K87" s="34">
        <v>5</v>
      </c>
      <c r="L87" s="58" t="s">
        <v>2</v>
      </c>
      <c r="M87" s="37">
        <v>240</v>
      </c>
      <c r="N87" s="35" t="s">
        <v>3</v>
      </c>
      <c r="O87" s="33"/>
      <c r="P87" s="50">
        <v>182.4</v>
      </c>
      <c r="Q87" s="50">
        <v>0</v>
      </c>
      <c r="R87" s="69"/>
      <c r="S87" s="69"/>
      <c r="T87" s="70"/>
      <c r="U87" s="80">
        <v>55.1</v>
      </c>
      <c r="V87" s="64">
        <v>0</v>
      </c>
      <c r="W87" s="64">
        <f t="shared" si="2"/>
        <v>30.208333333333332</v>
      </c>
      <c r="X87" s="64">
        <v>0</v>
      </c>
    </row>
    <row r="88" spans="1:24" s="73" customFormat="1" ht="18" customHeight="1" x14ac:dyDescent="0.2">
      <c r="A88" s="76"/>
      <c r="B88" s="98">
        <v>707</v>
      </c>
      <c r="C88" s="98"/>
      <c r="D88" s="98"/>
      <c r="E88" s="98"/>
      <c r="F88" s="98"/>
      <c r="G88" s="98"/>
      <c r="H88" s="98"/>
      <c r="I88" s="10">
        <v>0</v>
      </c>
      <c r="J88" s="29">
        <v>7</v>
      </c>
      <c r="K88" s="29">
        <v>7</v>
      </c>
      <c r="L88" s="58" t="s">
        <v>5</v>
      </c>
      <c r="M88" s="37" t="s">
        <v>5</v>
      </c>
      <c r="N88" s="32" t="s">
        <v>12</v>
      </c>
      <c r="O88" s="42">
        <v>100</v>
      </c>
      <c r="P88" s="49">
        <f>P91</f>
        <v>100</v>
      </c>
      <c r="Q88" s="49">
        <v>0</v>
      </c>
      <c r="R88" s="102"/>
      <c r="S88" s="102"/>
      <c r="T88" s="103"/>
      <c r="U88" s="49">
        <f>U91</f>
        <v>28</v>
      </c>
      <c r="V88" s="49">
        <v>0</v>
      </c>
      <c r="W88" s="77">
        <f t="shared" si="2"/>
        <v>28.000000000000004</v>
      </c>
      <c r="X88" s="77">
        <v>0</v>
      </c>
    </row>
    <row r="89" spans="1:24" s="73" customFormat="1" ht="23.25" customHeight="1" x14ac:dyDescent="0.2">
      <c r="A89" s="76"/>
      <c r="B89" s="98" t="s">
        <v>2</v>
      </c>
      <c r="C89" s="98"/>
      <c r="D89" s="98"/>
      <c r="E89" s="98"/>
      <c r="F89" s="98"/>
      <c r="G89" s="98"/>
      <c r="H89" s="98"/>
      <c r="I89" s="10">
        <v>0</v>
      </c>
      <c r="J89" s="34">
        <v>7</v>
      </c>
      <c r="K89" s="34">
        <v>7</v>
      </c>
      <c r="L89" s="58" t="s">
        <v>2</v>
      </c>
      <c r="M89" s="37" t="s">
        <v>5</v>
      </c>
      <c r="N89" s="35" t="s">
        <v>4</v>
      </c>
      <c r="O89" s="33">
        <v>100</v>
      </c>
      <c r="P89" s="50">
        <f>P91</f>
        <v>100</v>
      </c>
      <c r="Q89" s="50">
        <v>0</v>
      </c>
      <c r="R89" s="99"/>
      <c r="S89" s="99"/>
      <c r="T89" s="100"/>
      <c r="U89" s="50">
        <f>U91</f>
        <v>28</v>
      </c>
      <c r="V89" s="50">
        <v>0</v>
      </c>
      <c r="W89" s="64">
        <f t="shared" si="2"/>
        <v>28.000000000000004</v>
      </c>
      <c r="X89" s="64">
        <v>0</v>
      </c>
    </row>
    <row r="90" spans="1:24" s="73" customFormat="1" ht="33.75" customHeight="1" x14ac:dyDescent="0.2">
      <c r="A90" s="76"/>
      <c r="B90" s="98">
        <v>200</v>
      </c>
      <c r="C90" s="98"/>
      <c r="D90" s="98"/>
      <c r="E90" s="98"/>
      <c r="F90" s="98"/>
      <c r="G90" s="98"/>
      <c r="H90" s="98"/>
      <c r="I90" s="10">
        <v>0</v>
      </c>
      <c r="J90" s="34">
        <v>7</v>
      </c>
      <c r="K90" s="34">
        <v>7</v>
      </c>
      <c r="L90" s="58" t="s">
        <v>2</v>
      </c>
      <c r="M90" s="37">
        <v>200</v>
      </c>
      <c r="N90" s="35" t="s">
        <v>37</v>
      </c>
      <c r="O90" s="33">
        <v>100</v>
      </c>
      <c r="P90" s="50">
        <f>P91</f>
        <v>100</v>
      </c>
      <c r="Q90" s="50">
        <v>0</v>
      </c>
      <c r="R90" s="99"/>
      <c r="S90" s="99"/>
      <c r="T90" s="100"/>
      <c r="U90" s="50">
        <f>U91</f>
        <v>28</v>
      </c>
      <c r="V90" s="50">
        <v>0</v>
      </c>
      <c r="W90" s="64">
        <f t="shared" si="2"/>
        <v>28.000000000000004</v>
      </c>
      <c r="X90" s="64">
        <v>0</v>
      </c>
    </row>
    <row r="91" spans="1:24" s="73" customFormat="1" ht="33.75" customHeight="1" x14ac:dyDescent="0.2">
      <c r="A91" s="76"/>
      <c r="B91" s="98">
        <v>240</v>
      </c>
      <c r="C91" s="98"/>
      <c r="D91" s="98"/>
      <c r="E91" s="98"/>
      <c r="F91" s="98"/>
      <c r="G91" s="98"/>
      <c r="H91" s="98"/>
      <c r="I91" s="10">
        <v>0</v>
      </c>
      <c r="J91" s="34">
        <v>7</v>
      </c>
      <c r="K91" s="34">
        <v>7</v>
      </c>
      <c r="L91" s="58" t="s">
        <v>2</v>
      </c>
      <c r="M91" s="37">
        <v>240</v>
      </c>
      <c r="N91" s="35" t="s">
        <v>3</v>
      </c>
      <c r="O91" s="33">
        <v>100</v>
      </c>
      <c r="P91" s="50">
        <v>100</v>
      </c>
      <c r="Q91" s="50">
        <v>0</v>
      </c>
      <c r="R91" s="99"/>
      <c r="S91" s="99"/>
      <c r="T91" s="100"/>
      <c r="U91" s="80">
        <v>28</v>
      </c>
      <c r="V91" s="64">
        <v>0</v>
      </c>
      <c r="W91" s="64">
        <f t="shared" si="2"/>
        <v>28.000000000000004</v>
      </c>
      <c r="X91" s="64">
        <v>0</v>
      </c>
    </row>
    <row r="92" spans="1:24" s="73" customFormat="1" ht="21.75" customHeight="1" x14ac:dyDescent="0.2">
      <c r="A92" s="76"/>
      <c r="B92" s="101">
        <v>800</v>
      </c>
      <c r="C92" s="101"/>
      <c r="D92" s="101"/>
      <c r="E92" s="101"/>
      <c r="F92" s="101"/>
      <c r="G92" s="101"/>
      <c r="H92" s="101"/>
      <c r="I92" s="10">
        <v>0</v>
      </c>
      <c r="J92" s="29">
        <v>8</v>
      </c>
      <c r="K92" s="29" t="s">
        <v>5</v>
      </c>
      <c r="L92" s="30" t="s">
        <v>5</v>
      </c>
      <c r="M92" s="31" t="s">
        <v>5</v>
      </c>
      <c r="N92" s="32" t="s">
        <v>11</v>
      </c>
      <c r="O92" s="33">
        <v>550</v>
      </c>
      <c r="P92" s="49">
        <f t="shared" ref="P92:Q93" si="28">+P93</f>
        <v>700</v>
      </c>
      <c r="Q92" s="49">
        <f t="shared" si="28"/>
        <v>0</v>
      </c>
      <c r="R92" s="102"/>
      <c r="S92" s="102"/>
      <c r="T92" s="103"/>
      <c r="U92" s="49">
        <f t="shared" ref="U92:V93" si="29">+U93</f>
        <v>530.6</v>
      </c>
      <c r="V92" s="49">
        <f t="shared" si="29"/>
        <v>0</v>
      </c>
      <c r="W92" s="77">
        <f t="shared" si="2"/>
        <v>75.8</v>
      </c>
      <c r="X92" s="77">
        <v>0</v>
      </c>
    </row>
    <row r="93" spans="1:24" s="73" customFormat="1" ht="15.75" customHeight="1" x14ac:dyDescent="0.2">
      <c r="A93" s="76"/>
      <c r="B93" s="98">
        <v>804</v>
      </c>
      <c r="C93" s="98"/>
      <c r="D93" s="98"/>
      <c r="E93" s="98"/>
      <c r="F93" s="98"/>
      <c r="G93" s="98"/>
      <c r="H93" s="98"/>
      <c r="I93" s="10">
        <v>0</v>
      </c>
      <c r="J93" s="34">
        <v>8</v>
      </c>
      <c r="K93" s="34">
        <v>4</v>
      </c>
      <c r="L93" s="58" t="s">
        <v>5</v>
      </c>
      <c r="M93" s="37" t="s">
        <v>5</v>
      </c>
      <c r="N93" s="35" t="s">
        <v>10</v>
      </c>
      <c r="O93" s="33">
        <v>550</v>
      </c>
      <c r="P93" s="50">
        <f t="shared" si="28"/>
        <v>700</v>
      </c>
      <c r="Q93" s="50">
        <f t="shared" si="28"/>
        <v>0</v>
      </c>
      <c r="R93" s="99"/>
      <c r="S93" s="99"/>
      <c r="T93" s="100"/>
      <c r="U93" s="50">
        <f t="shared" si="29"/>
        <v>530.6</v>
      </c>
      <c r="V93" s="50">
        <f t="shared" si="29"/>
        <v>0</v>
      </c>
      <c r="W93" s="64">
        <f t="shared" ref="W93:W117" si="30">U93/P93*100</f>
        <v>75.8</v>
      </c>
      <c r="X93" s="64">
        <v>0</v>
      </c>
    </row>
    <row r="94" spans="1:24" s="73" customFormat="1" ht="21.75" customHeight="1" x14ac:dyDescent="0.2">
      <c r="A94" s="76"/>
      <c r="B94" s="98" t="s">
        <v>2</v>
      </c>
      <c r="C94" s="98"/>
      <c r="D94" s="98"/>
      <c r="E94" s="98"/>
      <c r="F94" s="98"/>
      <c r="G94" s="98"/>
      <c r="H94" s="98"/>
      <c r="I94" s="10">
        <v>0</v>
      </c>
      <c r="J94" s="34">
        <v>8</v>
      </c>
      <c r="K94" s="34">
        <v>4</v>
      </c>
      <c r="L94" s="58" t="s">
        <v>2</v>
      </c>
      <c r="M94" s="37" t="s">
        <v>5</v>
      </c>
      <c r="N94" s="36" t="s">
        <v>4</v>
      </c>
      <c r="O94" s="33">
        <v>550</v>
      </c>
      <c r="P94" s="50">
        <f>+P95</f>
        <v>700</v>
      </c>
      <c r="Q94" s="50">
        <f>+Q95</f>
        <v>0</v>
      </c>
      <c r="R94" s="99"/>
      <c r="S94" s="99"/>
      <c r="T94" s="100"/>
      <c r="U94" s="50">
        <f>+U95</f>
        <v>530.6</v>
      </c>
      <c r="V94" s="50">
        <f>+V95</f>
        <v>0</v>
      </c>
      <c r="W94" s="64">
        <f t="shared" si="30"/>
        <v>75.8</v>
      </c>
      <c r="X94" s="64">
        <v>0</v>
      </c>
    </row>
    <row r="95" spans="1:24" s="73" customFormat="1" ht="33.75" customHeight="1" x14ac:dyDescent="0.2">
      <c r="A95" s="76"/>
      <c r="B95" s="98">
        <v>200</v>
      </c>
      <c r="C95" s="98"/>
      <c r="D95" s="98"/>
      <c r="E95" s="98"/>
      <c r="F95" s="98"/>
      <c r="G95" s="98"/>
      <c r="H95" s="98"/>
      <c r="I95" s="10">
        <v>0</v>
      </c>
      <c r="J95" s="34">
        <v>8</v>
      </c>
      <c r="K95" s="34">
        <v>4</v>
      </c>
      <c r="L95" s="58" t="s">
        <v>2</v>
      </c>
      <c r="M95" s="37">
        <v>200</v>
      </c>
      <c r="N95" s="35" t="s">
        <v>37</v>
      </c>
      <c r="O95" s="33">
        <v>550</v>
      </c>
      <c r="P95" s="50">
        <f>+P96</f>
        <v>700</v>
      </c>
      <c r="Q95" s="50">
        <f>+Q96</f>
        <v>0</v>
      </c>
      <c r="R95" s="99"/>
      <c r="S95" s="99"/>
      <c r="T95" s="100"/>
      <c r="U95" s="50">
        <f>+U96</f>
        <v>530.6</v>
      </c>
      <c r="V95" s="50">
        <f>+V96</f>
        <v>0</v>
      </c>
      <c r="W95" s="64">
        <f t="shared" si="30"/>
        <v>75.8</v>
      </c>
      <c r="X95" s="64">
        <v>0</v>
      </c>
    </row>
    <row r="96" spans="1:24" s="73" customFormat="1" ht="33" customHeight="1" x14ac:dyDescent="0.2">
      <c r="A96" s="76"/>
      <c r="B96" s="98">
        <v>240</v>
      </c>
      <c r="C96" s="98"/>
      <c r="D96" s="98"/>
      <c r="E96" s="98"/>
      <c r="F96" s="98"/>
      <c r="G96" s="98"/>
      <c r="H96" s="98"/>
      <c r="I96" s="10">
        <v>0</v>
      </c>
      <c r="J96" s="34">
        <v>8</v>
      </c>
      <c r="K96" s="34">
        <v>4</v>
      </c>
      <c r="L96" s="58" t="s">
        <v>2</v>
      </c>
      <c r="M96" s="37">
        <v>240</v>
      </c>
      <c r="N96" s="36" t="s">
        <v>3</v>
      </c>
      <c r="O96" s="33">
        <v>550</v>
      </c>
      <c r="P96" s="50">
        <v>700</v>
      </c>
      <c r="Q96" s="50">
        <v>0</v>
      </c>
      <c r="R96" s="99"/>
      <c r="S96" s="99"/>
      <c r="T96" s="100"/>
      <c r="U96" s="78">
        <v>530.6</v>
      </c>
      <c r="V96" s="64">
        <v>0</v>
      </c>
      <c r="W96" s="64">
        <f t="shared" si="30"/>
        <v>75.8</v>
      </c>
      <c r="X96" s="64">
        <v>0</v>
      </c>
    </row>
    <row r="97" spans="1:24" s="73" customFormat="1" ht="18" customHeight="1" x14ac:dyDescent="0.2">
      <c r="A97" s="76"/>
      <c r="B97" s="65"/>
      <c r="C97" s="65"/>
      <c r="D97" s="65"/>
      <c r="E97" s="65"/>
      <c r="F97" s="65"/>
      <c r="G97" s="65"/>
      <c r="H97" s="65"/>
      <c r="I97" s="10"/>
      <c r="J97" s="29">
        <v>10</v>
      </c>
      <c r="K97" s="34"/>
      <c r="L97" s="58"/>
      <c r="M97" s="37"/>
      <c r="N97" s="32" t="s">
        <v>42</v>
      </c>
      <c r="O97" s="33"/>
      <c r="P97" s="49">
        <f>P101</f>
        <v>72</v>
      </c>
      <c r="Q97" s="49">
        <v>0</v>
      </c>
      <c r="R97" s="66"/>
      <c r="S97" s="66"/>
      <c r="T97" s="67"/>
      <c r="U97" s="49">
        <f>U101</f>
        <v>46</v>
      </c>
      <c r="V97" s="49">
        <v>0</v>
      </c>
      <c r="W97" s="77">
        <f t="shared" si="30"/>
        <v>63.888888888888886</v>
      </c>
      <c r="X97" s="77">
        <v>0</v>
      </c>
    </row>
    <row r="98" spans="1:24" s="73" customFormat="1" ht="18.75" customHeight="1" x14ac:dyDescent="0.2">
      <c r="A98" s="76"/>
      <c r="B98" s="65"/>
      <c r="C98" s="65"/>
      <c r="D98" s="65"/>
      <c r="E98" s="65"/>
      <c r="F98" s="65"/>
      <c r="G98" s="65"/>
      <c r="H98" s="65"/>
      <c r="I98" s="10"/>
      <c r="J98" s="34">
        <v>10</v>
      </c>
      <c r="K98" s="34">
        <v>1</v>
      </c>
      <c r="L98" s="58"/>
      <c r="M98" s="37"/>
      <c r="N98" s="36" t="s">
        <v>41</v>
      </c>
      <c r="O98" s="33"/>
      <c r="P98" s="50">
        <f>P101</f>
        <v>72</v>
      </c>
      <c r="Q98" s="50">
        <v>0</v>
      </c>
      <c r="R98" s="66"/>
      <c r="S98" s="66"/>
      <c r="T98" s="67"/>
      <c r="U98" s="50">
        <f>U101</f>
        <v>46</v>
      </c>
      <c r="V98" s="50">
        <v>0</v>
      </c>
      <c r="W98" s="64">
        <f t="shared" si="30"/>
        <v>63.888888888888886</v>
      </c>
      <c r="X98" s="64">
        <v>0</v>
      </c>
    </row>
    <row r="99" spans="1:24" s="73" customFormat="1" ht="18.75" customHeight="1" x14ac:dyDescent="0.2">
      <c r="A99" s="76"/>
      <c r="B99" s="65"/>
      <c r="C99" s="65"/>
      <c r="D99" s="65"/>
      <c r="E99" s="65"/>
      <c r="F99" s="65"/>
      <c r="G99" s="65"/>
      <c r="H99" s="65"/>
      <c r="I99" s="10"/>
      <c r="J99" s="34">
        <v>10</v>
      </c>
      <c r="K99" s="34">
        <v>1</v>
      </c>
      <c r="L99" s="58" t="s">
        <v>2</v>
      </c>
      <c r="M99" s="37"/>
      <c r="N99" s="36" t="s">
        <v>4</v>
      </c>
      <c r="O99" s="33"/>
      <c r="P99" s="50">
        <f>P101</f>
        <v>72</v>
      </c>
      <c r="Q99" s="50">
        <v>0</v>
      </c>
      <c r="R99" s="66"/>
      <c r="S99" s="66"/>
      <c r="T99" s="67"/>
      <c r="U99" s="50">
        <f>U101</f>
        <v>46</v>
      </c>
      <c r="V99" s="50">
        <v>0</v>
      </c>
      <c r="W99" s="64">
        <f t="shared" si="30"/>
        <v>63.888888888888886</v>
      </c>
      <c r="X99" s="64">
        <v>0</v>
      </c>
    </row>
    <row r="100" spans="1:24" s="73" customFormat="1" ht="19.5" customHeight="1" x14ac:dyDescent="0.2">
      <c r="A100" s="76"/>
      <c r="B100" s="65"/>
      <c r="C100" s="65"/>
      <c r="D100" s="65"/>
      <c r="E100" s="65"/>
      <c r="F100" s="65"/>
      <c r="G100" s="65"/>
      <c r="H100" s="65"/>
      <c r="I100" s="10"/>
      <c r="J100" s="34">
        <v>10</v>
      </c>
      <c r="K100" s="34">
        <v>1</v>
      </c>
      <c r="L100" s="58" t="s">
        <v>2</v>
      </c>
      <c r="M100" s="37">
        <v>300</v>
      </c>
      <c r="N100" s="36" t="s">
        <v>40</v>
      </c>
      <c r="O100" s="33"/>
      <c r="P100" s="50">
        <f>P101</f>
        <v>72</v>
      </c>
      <c r="Q100" s="50">
        <v>0</v>
      </c>
      <c r="R100" s="66"/>
      <c r="S100" s="66"/>
      <c r="T100" s="67"/>
      <c r="U100" s="50">
        <f>U101</f>
        <v>46</v>
      </c>
      <c r="V100" s="50">
        <v>0</v>
      </c>
      <c r="W100" s="64">
        <f t="shared" si="30"/>
        <v>63.888888888888886</v>
      </c>
      <c r="X100" s="64">
        <v>0</v>
      </c>
    </row>
    <row r="101" spans="1:24" s="73" customFormat="1" ht="33" customHeight="1" x14ac:dyDescent="0.2">
      <c r="A101" s="76"/>
      <c r="B101" s="65"/>
      <c r="C101" s="65"/>
      <c r="D101" s="65"/>
      <c r="E101" s="65"/>
      <c r="F101" s="65"/>
      <c r="G101" s="65"/>
      <c r="H101" s="65"/>
      <c r="I101" s="10"/>
      <c r="J101" s="34">
        <v>10</v>
      </c>
      <c r="K101" s="34">
        <v>1</v>
      </c>
      <c r="L101" s="58" t="s">
        <v>2</v>
      </c>
      <c r="M101" s="37">
        <v>320</v>
      </c>
      <c r="N101" s="43" t="s">
        <v>39</v>
      </c>
      <c r="O101" s="33"/>
      <c r="P101" s="50">
        <v>72</v>
      </c>
      <c r="Q101" s="50">
        <v>0</v>
      </c>
      <c r="R101" s="66"/>
      <c r="S101" s="66"/>
      <c r="T101" s="67"/>
      <c r="U101" s="78">
        <v>46</v>
      </c>
      <c r="V101" s="64">
        <v>0</v>
      </c>
      <c r="W101" s="64">
        <f t="shared" si="30"/>
        <v>63.888888888888886</v>
      </c>
      <c r="X101" s="64">
        <v>0</v>
      </c>
    </row>
    <row r="102" spans="1:24" s="73" customFormat="1" ht="18.75" customHeight="1" x14ac:dyDescent="0.2">
      <c r="A102" s="76"/>
      <c r="B102" s="101">
        <v>1100</v>
      </c>
      <c r="C102" s="101"/>
      <c r="D102" s="101"/>
      <c r="E102" s="101"/>
      <c r="F102" s="101"/>
      <c r="G102" s="101"/>
      <c r="H102" s="101"/>
      <c r="I102" s="10">
        <v>0</v>
      </c>
      <c r="J102" s="29">
        <v>11</v>
      </c>
      <c r="K102" s="29" t="s">
        <v>5</v>
      </c>
      <c r="L102" s="30" t="s">
        <v>5</v>
      </c>
      <c r="M102" s="31" t="s">
        <v>5</v>
      </c>
      <c r="N102" s="41" t="s">
        <v>9</v>
      </c>
      <c r="O102" s="33">
        <v>4620.5</v>
      </c>
      <c r="P102" s="49">
        <f>+P103</f>
        <v>1327.4</v>
      </c>
      <c r="Q102" s="49">
        <f>+Q106+Q110</f>
        <v>0</v>
      </c>
      <c r="R102" s="102"/>
      <c r="S102" s="102"/>
      <c r="T102" s="103"/>
      <c r="U102" s="49">
        <f>+U103</f>
        <v>1107.0999999999999</v>
      </c>
      <c r="V102" s="49">
        <f>+V106+V110</f>
        <v>0</v>
      </c>
      <c r="W102" s="77">
        <f t="shared" si="30"/>
        <v>83.403646225704378</v>
      </c>
      <c r="X102" s="77">
        <v>0</v>
      </c>
    </row>
    <row r="103" spans="1:24" s="73" customFormat="1" ht="20.25" customHeight="1" x14ac:dyDescent="0.2">
      <c r="A103" s="76"/>
      <c r="B103" s="98">
        <v>1101</v>
      </c>
      <c r="C103" s="98"/>
      <c r="D103" s="98"/>
      <c r="E103" s="98"/>
      <c r="F103" s="98"/>
      <c r="G103" s="98"/>
      <c r="H103" s="98"/>
      <c r="I103" s="10">
        <v>0</v>
      </c>
      <c r="J103" s="34">
        <v>11</v>
      </c>
      <c r="K103" s="34">
        <v>1</v>
      </c>
      <c r="L103" s="58" t="s">
        <v>5</v>
      </c>
      <c r="M103" s="37" t="s">
        <v>5</v>
      </c>
      <c r="N103" s="36" t="s">
        <v>8</v>
      </c>
      <c r="O103" s="33">
        <v>4620.5</v>
      </c>
      <c r="P103" s="50">
        <f>+P104</f>
        <v>1327.4</v>
      </c>
      <c r="Q103" s="50">
        <f>+Q106+Q110</f>
        <v>0</v>
      </c>
      <c r="R103" s="99"/>
      <c r="S103" s="99"/>
      <c r="T103" s="100"/>
      <c r="U103" s="50">
        <f>+U104</f>
        <v>1107.0999999999999</v>
      </c>
      <c r="V103" s="50">
        <f>+V106+V110</f>
        <v>0</v>
      </c>
      <c r="W103" s="64">
        <f t="shared" si="30"/>
        <v>83.403646225704378</v>
      </c>
      <c r="X103" s="64">
        <v>0</v>
      </c>
    </row>
    <row r="104" spans="1:24" s="73" customFormat="1" ht="18.75" customHeight="1" x14ac:dyDescent="0.2">
      <c r="A104" s="76"/>
      <c r="B104" s="98" t="s">
        <v>2</v>
      </c>
      <c r="C104" s="98"/>
      <c r="D104" s="98"/>
      <c r="E104" s="98"/>
      <c r="F104" s="98"/>
      <c r="G104" s="98"/>
      <c r="H104" s="98"/>
      <c r="I104" s="10">
        <v>0</v>
      </c>
      <c r="J104" s="34">
        <v>11</v>
      </c>
      <c r="K104" s="34">
        <v>1</v>
      </c>
      <c r="L104" s="58" t="s">
        <v>2</v>
      </c>
      <c r="M104" s="37" t="s">
        <v>5</v>
      </c>
      <c r="N104" s="35" t="s">
        <v>4</v>
      </c>
      <c r="O104" s="33">
        <v>4620.5</v>
      </c>
      <c r="P104" s="50">
        <f>+P105+P107+P109</f>
        <v>1327.4</v>
      </c>
      <c r="Q104" s="50">
        <f>+Q106+Q110</f>
        <v>0</v>
      </c>
      <c r="R104" s="99"/>
      <c r="S104" s="99"/>
      <c r="T104" s="100"/>
      <c r="U104" s="50">
        <f>U106+U108</f>
        <v>1107.0999999999999</v>
      </c>
      <c r="V104" s="50">
        <f>+V106+V110</f>
        <v>0</v>
      </c>
      <c r="W104" s="64">
        <f t="shared" si="30"/>
        <v>83.403646225704378</v>
      </c>
      <c r="X104" s="64">
        <v>0</v>
      </c>
    </row>
    <row r="105" spans="1:24" s="73" customFormat="1" ht="30" customHeight="1" x14ac:dyDescent="0.2">
      <c r="A105" s="76"/>
      <c r="B105" s="98">
        <v>200</v>
      </c>
      <c r="C105" s="98"/>
      <c r="D105" s="98"/>
      <c r="E105" s="98"/>
      <c r="F105" s="98"/>
      <c r="G105" s="98"/>
      <c r="H105" s="98"/>
      <c r="I105" s="10">
        <v>0</v>
      </c>
      <c r="J105" s="34">
        <v>11</v>
      </c>
      <c r="K105" s="34">
        <v>1</v>
      </c>
      <c r="L105" s="58" t="s">
        <v>2</v>
      </c>
      <c r="M105" s="37">
        <v>200</v>
      </c>
      <c r="N105" s="35" t="s">
        <v>37</v>
      </c>
      <c r="O105" s="33">
        <v>4296.5</v>
      </c>
      <c r="P105" s="50">
        <f>+P106</f>
        <v>1174.4000000000001</v>
      </c>
      <c r="Q105" s="50">
        <f>+Q106</f>
        <v>0</v>
      </c>
      <c r="R105" s="99"/>
      <c r="S105" s="99"/>
      <c r="T105" s="100"/>
      <c r="U105" s="50">
        <f>+U106</f>
        <v>954.6</v>
      </c>
      <c r="V105" s="50">
        <f>+V106</f>
        <v>0</v>
      </c>
      <c r="W105" s="64">
        <f t="shared" si="30"/>
        <v>81.284059945504083</v>
      </c>
      <c r="X105" s="64">
        <v>0</v>
      </c>
    </row>
    <row r="106" spans="1:24" s="73" customFormat="1" ht="36.75" customHeight="1" x14ac:dyDescent="0.2">
      <c r="A106" s="76"/>
      <c r="B106" s="98">
        <v>240</v>
      </c>
      <c r="C106" s="98"/>
      <c r="D106" s="98"/>
      <c r="E106" s="98"/>
      <c r="F106" s="98"/>
      <c r="G106" s="98"/>
      <c r="H106" s="98"/>
      <c r="I106" s="10">
        <v>0</v>
      </c>
      <c r="J106" s="34">
        <v>11</v>
      </c>
      <c r="K106" s="34">
        <v>1</v>
      </c>
      <c r="L106" s="58" t="s">
        <v>2</v>
      </c>
      <c r="M106" s="37">
        <v>240</v>
      </c>
      <c r="N106" s="35" t="s">
        <v>3</v>
      </c>
      <c r="O106" s="33">
        <v>4296.5</v>
      </c>
      <c r="P106" s="50">
        <v>1174.4000000000001</v>
      </c>
      <c r="Q106" s="50">
        <v>0</v>
      </c>
      <c r="R106" s="99"/>
      <c r="S106" s="99"/>
      <c r="T106" s="100"/>
      <c r="U106" s="78">
        <v>954.6</v>
      </c>
      <c r="V106" s="64">
        <v>0</v>
      </c>
      <c r="W106" s="64">
        <f t="shared" si="30"/>
        <v>81.284059945504083</v>
      </c>
      <c r="X106" s="64">
        <v>0</v>
      </c>
    </row>
    <row r="107" spans="1:24" s="73" customFormat="1" ht="36.75" customHeight="1" x14ac:dyDescent="0.2">
      <c r="A107" s="76"/>
      <c r="B107" s="65"/>
      <c r="C107" s="65"/>
      <c r="D107" s="65"/>
      <c r="E107" s="65"/>
      <c r="F107" s="65"/>
      <c r="G107" s="65"/>
      <c r="H107" s="65"/>
      <c r="I107" s="10"/>
      <c r="J107" s="34">
        <v>11</v>
      </c>
      <c r="K107" s="34">
        <v>1</v>
      </c>
      <c r="L107" s="58" t="s">
        <v>2</v>
      </c>
      <c r="M107" s="37">
        <v>600</v>
      </c>
      <c r="N107" s="36" t="s">
        <v>16</v>
      </c>
      <c r="O107" s="33"/>
      <c r="P107" s="50">
        <f>+P108</f>
        <v>153</v>
      </c>
      <c r="Q107" s="50">
        <f t="shared" ref="Q107:X107" si="31">+Q108</f>
        <v>0</v>
      </c>
      <c r="R107" s="50">
        <f t="shared" si="31"/>
        <v>0</v>
      </c>
      <c r="S107" s="50">
        <f t="shared" si="31"/>
        <v>0</v>
      </c>
      <c r="T107" s="50">
        <f t="shared" si="31"/>
        <v>0</v>
      </c>
      <c r="U107" s="50">
        <f t="shared" si="31"/>
        <v>152.5</v>
      </c>
      <c r="V107" s="50">
        <f t="shared" si="31"/>
        <v>0</v>
      </c>
      <c r="W107" s="64">
        <f t="shared" si="30"/>
        <v>99.673202614379079</v>
      </c>
      <c r="X107" s="56">
        <f t="shared" si="31"/>
        <v>0</v>
      </c>
    </row>
    <row r="108" spans="1:24" s="73" customFormat="1" ht="44.25" customHeight="1" x14ac:dyDescent="0.2">
      <c r="A108" s="76"/>
      <c r="B108" s="65"/>
      <c r="C108" s="65"/>
      <c r="D108" s="65"/>
      <c r="E108" s="65"/>
      <c r="F108" s="65"/>
      <c r="G108" s="65"/>
      <c r="H108" s="65"/>
      <c r="I108" s="10"/>
      <c r="J108" s="34">
        <v>11</v>
      </c>
      <c r="K108" s="34">
        <v>1</v>
      </c>
      <c r="L108" s="58" t="s">
        <v>2</v>
      </c>
      <c r="M108" s="37">
        <v>630</v>
      </c>
      <c r="N108" s="35" t="s">
        <v>59</v>
      </c>
      <c r="O108" s="33"/>
      <c r="P108" s="50">
        <v>153</v>
      </c>
      <c r="Q108" s="50">
        <v>0</v>
      </c>
      <c r="R108" s="66"/>
      <c r="S108" s="66"/>
      <c r="T108" s="67"/>
      <c r="U108" s="81">
        <v>152.5</v>
      </c>
      <c r="V108" s="82">
        <v>0</v>
      </c>
      <c r="W108" s="64">
        <f t="shared" si="30"/>
        <v>99.673202614379079</v>
      </c>
      <c r="X108" s="64">
        <v>0</v>
      </c>
    </row>
    <row r="109" spans="1:24" s="73" customFormat="1" ht="20.25" hidden="1" customHeight="1" x14ac:dyDescent="0.2">
      <c r="A109" s="76"/>
      <c r="B109" s="98">
        <v>800</v>
      </c>
      <c r="C109" s="98"/>
      <c r="D109" s="98"/>
      <c r="E109" s="98"/>
      <c r="F109" s="98"/>
      <c r="G109" s="98"/>
      <c r="H109" s="98"/>
      <c r="I109" s="10">
        <v>0</v>
      </c>
      <c r="J109" s="34">
        <v>11</v>
      </c>
      <c r="K109" s="34">
        <v>1</v>
      </c>
      <c r="L109" s="58" t="s">
        <v>2</v>
      </c>
      <c r="M109" s="37">
        <v>800</v>
      </c>
      <c r="N109" s="36" t="s">
        <v>7</v>
      </c>
      <c r="O109" s="33">
        <v>324</v>
      </c>
      <c r="P109" s="50">
        <f>P110</f>
        <v>0</v>
      </c>
      <c r="Q109" s="50">
        <v>0</v>
      </c>
      <c r="R109" s="99"/>
      <c r="S109" s="99"/>
      <c r="T109" s="100"/>
      <c r="U109" s="50">
        <f>U110</f>
        <v>0</v>
      </c>
      <c r="V109" s="50">
        <v>0</v>
      </c>
      <c r="W109" s="64" t="e">
        <f t="shared" si="30"/>
        <v>#DIV/0!</v>
      </c>
      <c r="X109" s="64">
        <v>0</v>
      </c>
    </row>
    <row r="110" spans="1:24" s="73" customFormat="1" ht="47.25" hidden="1" customHeight="1" x14ac:dyDescent="0.2">
      <c r="A110" s="76"/>
      <c r="B110" s="98">
        <v>810</v>
      </c>
      <c r="C110" s="98"/>
      <c r="D110" s="98"/>
      <c r="E110" s="98"/>
      <c r="F110" s="98"/>
      <c r="G110" s="98"/>
      <c r="H110" s="98"/>
      <c r="I110" s="10">
        <v>0</v>
      </c>
      <c r="J110" s="34">
        <v>11</v>
      </c>
      <c r="K110" s="34">
        <v>1</v>
      </c>
      <c r="L110" s="58" t="s">
        <v>2</v>
      </c>
      <c r="M110" s="37">
        <v>810</v>
      </c>
      <c r="N110" s="35" t="s">
        <v>6</v>
      </c>
      <c r="O110" s="33">
        <v>324</v>
      </c>
      <c r="P110" s="50">
        <v>0</v>
      </c>
      <c r="Q110" s="50">
        <v>0</v>
      </c>
      <c r="R110" s="99"/>
      <c r="S110" s="99"/>
      <c r="T110" s="100"/>
      <c r="U110" s="80">
        <v>0</v>
      </c>
      <c r="V110" s="64">
        <v>0</v>
      </c>
      <c r="W110" s="64" t="e">
        <f t="shared" si="30"/>
        <v>#DIV/0!</v>
      </c>
      <c r="X110" s="64">
        <v>0</v>
      </c>
    </row>
    <row r="111" spans="1:24" s="73" customFormat="1" ht="409.6" hidden="1" customHeight="1" x14ac:dyDescent="0.2">
      <c r="A111" s="72"/>
      <c r="B111" s="7"/>
      <c r="C111" s="9"/>
      <c r="D111" s="9"/>
      <c r="E111" s="9"/>
      <c r="F111" s="7"/>
      <c r="G111" s="8"/>
      <c r="H111" s="7"/>
      <c r="I111" s="7">
        <v>0</v>
      </c>
      <c r="J111" s="44">
        <v>0</v>
      </c>
      <c r="K111" s="44">
        <v>0</v>
      </c>
      <c r="L111" s="44" t="s">
        <v>2</v>
      </c>
      <c r="M111" s="44">
        <v>0</v>
      </c>
      <c r="N111" s="45" t="s">
        <v>1</v>
      </c>
      <c r="O111" s="23">
        <v>138024.9</v>
      </c>
      <c r="P111" s="51">
        <v>138024.9</v>
      </c>
      <c r="Q111" s="51">
        <v>0</v>
      </c>
      <c r="R111" s="52"/>
      <c r="S111" s="52"/>
      <c r="T111" s="53"/>
      <c r="U111" s="78"/>
      <c r="V111" s="83"/>
      <c r="W111" s="64">
        <f t="shared" si="30"/>
        <v>0</v>
      </c>
      <c r="X111" s="64" t="e">
        <f t="shared" ref="X111:X117" si="32">V111/Q111*100</f>
        <v>#DIV/0!</v>
      </c>
    </row>
    <row r="112" spans="1:24" s="73" customFormat="1" ht="24.75" customHeight="1" x14ac:dyDescent="0.2">
      <c r="A112" s="72"/>
      <c r="B112" s="7"/>
      <c r="C112" s="9"/>
      <c r="D112" s="9"/>
      <c r="E112" s="9"/>
      <c r="F112" s="7"/>
      <c r="G112" s="8"/>
      <c r="H112" s="7"/>
      <c r="I112" s="7"/>
      <c r="J112" s="57">
        <v>13</v>
      </c>
      <c r="K112" s="57"/>
      <c r="L112" s="57"/>
      <c r="M112" s="57"/>
      <c r="N112" s="63" t="s">
        <v>61</v>
      </c>
      <c r="O112" s="84"/>
      <c r="P112" s="54">
        <f>P116</f>
        <v>150.30000000000001</v>
      </c>
      <c r="Q112" s="54">
        <f>Q116</f>
        <v>0</v>
      </c>
      <c r="R112" s="52"/>
      <c r="S112" s="52"/>
      <c r="T112" s="62"/>
      <c r="U112" s="85">
        <f>U116</f>
        <v>150.30000000000001</v>
      </c>
      <c r="V112" s="77">
        <f>V116</f>
        <v>0</v>
      </c>
      <c r="W112" s="77">
        <f t="shared" si="30"/>
        <v>100</v>
      </c>
      <c r="X112" s="77">
        <v>0</v>
      </c>
    </row>
    <row r="113" spans="1:24" s="73" customFormat="1" ht="24" customHeight="1" x14ac:dyDescent="0.2">
      <c r="A113" s="72"/>
      <c r="B113" s="7"/>
      <c r="C113" s="9"/>
      <c r="D113" s="9"/>
      <c r="E113" s="9"/>
      <c r="F113" s="7"/>
      <c r="G113" s="8"/>
      <c r="H113" s="7"/>
      <c r="I113" s="7"/>
      <c r="J113" s="44">
        <v>13</v>
      </c>
      <c r="K113" s="55" t="s">
        <v>60</v>
      </c>
      <c r="L113" s="44"/>
      <c r="M113" s="44"/>
      <c r="N113" s="61" t="s">
        <v>62</v>
      </c>
      <c r="O113" s="23"/>
      <c r="P113" s="56">
        <f>P116</f>
        <v>150.30000000000001</v>
      </c>
      <c r="Q113" s="56">
        <f>Q116</f>
        <v>0</v>
      </c>
      <c r="R113" s="52"/>
      <c r="S113" s="52"/>
      <c r="T113" s="53"/>
      <c r="U113" s="80">
        <f>U116</f>
        <v>150.30000000000001</v>
      </c>
      <c r="V113" s="64">
        <f>V116</f>
        <v>0</v>
      </c>
      <c r="W113" s="64">
        <f t="shared" si="30"/>
        <v>100</v>
      </c>
      <c r="X113" s="64">
        <v>0</v>
      </c>
    </row>
    <row r="114" spans="1:24" s="73" customFormat="1" ht="24" customHeight="1" x14ac:dyDescent="0.2">
      <c r="A114" s="72"/>
      <c r="B114" s="7"/>
      <c r="C114" s="9"/>
      <c r="D114" s="9"/>
      <c r="E114" s="9"/>
      <c r="F114" s="7"/>
      <c r="G114" s="8"/>
      <c r="H114" s="7"/>
      <c r="I114" s="7"/>
      <c r="J114" s="44">
        <v>13</v>
      </c>
      <c r="K114" s="55" t="s">
        <v>60</v>
      </c>
      <c r="L114" s="58" t="s">
        <v>2</v>
      </c>
      <c r="M114" s="59"/>
      <c r="N114" s="60" t="s">
        <v>4</v>
      </c>
      <c r="O114" s="23"/>
      <c r="P114" s="56">
        <f>P116</f>
        <v>150.30000000000001</v>
      </c>
      <c r="Q114" s="56">
        <f>Q116</f>
        <v>0</v>
      </c>
      <c r="R114" s="52"/>
      <c r="S114" s="52"/>
      <c r="T114" s="53"/>
      <c r="U114" s="80">
        <f>U116</f>
        <v>150.30000000000001</v>
      </c>
      <c r="V114" s="64">
        <f>V116</f>
        <v>0</v>
      </c>
      <c r="W114" s="64">
        <f t="shared" si="30"/>
        <v>100</v>
      </c>
      <c r="X114" s="64">
        <v>0</v>
      </c>
    </row>
    <row r="115" spans="1:24" s="73" customFormat="1" ht="24" customHeight="1" x14ac:dyDescent="0.2">
      <c r="A115" s="72"/>
      <c r="B115" s="7"/>
      <c r="C115" s="9"/>
      <c r="D115" s="9"/>
      <c r="E115" s="9"/>
      <c r="F115" s="7"/>
      <c r="G115" s="8"/>
      <c r="H115" s="7"/>
      <c r="I115" s="7"/>
      <c r="J115" s="44">
        <v>13</v>
      </c>
      <c r="K115" s="55" t="s">
        <v>60</v>
      </c>
      <c r="L115" s="58" t="s">
        <v>2</v>
      </c>
      <c r="M115" s="59">
        <v>700</v>
      </c>
      <c r="N115" s="61" t="s">
        <v>63</v>
      </c>
      <c r="O115" s="23"/>
      <c r="P115" s="56">
        <f>P116</f>
        <v>150.30000000000001</v>
      </c>
      <c r="Q115" s="56">
        <f>Q116</f>
        <v>0</v>
      </c>
      <c r="R115" s="52"/>
      <c r="S115" s="52"/>
      <c r="T115" s="53"/>
      <c r="U115" s="80">
        <f>U116</f>
        <v>150.30000000000001</v>
      </c>
      <c r="V115" s="64">
        <f>V116</f>
        <v>0</v>
      </c>
      <c r="W115" s="64">
        <f t="shared" si="30"/>
        <v>100</v>
      </c>
      <c r="X115" s="64">
        <v>0</v>
      </c>
    </row>
    <row r="116" spans="1:24" s="73" customFormat="1" ht="24" customHeight="1" x14ac:dyDescent="0.2">
      <c r="A116" s="72"/>
      <c r="B116" s="7"/>
      <c r="C116" s="9"/>
      <c r="D116" s="9"/>
      <c r="E116" s="9"/>
      <c r="F116" s="7"/>
      <c r="G116" s="8"/>
      <c r="H116" s="7"/>
      <c r="I116" s="7"/>
      <c r="J116" s="44">
        <v>13</v>
      </c>
      <c r="K116" s="55" t="s">
        <v>60</v>
      </c>
      <c r="L116" s="58" t="s">
        <v>2</v>
      </c>
      <c r="M116" s="59">
        <v>730</v>
      </c>
      <c r="N116" s="61" t="s">
        <v>64</v>
      </c>
      <c r="O116" s="23"/>
      <c r="P116" s="56">
        <v>150.30000000000001</v>
      </c>
      <c r="Q116" s="56">
        <v>0</v>
      </c>
      <c r="R116" s="52"/>
      <c r="S116" s="52"/>
      <c r="T116" s="53"/>
      <c r="U116" s="80">
        <v>150.30000000000001</v>
      </c>
      <c r="V116" s="64">
        <v>0</v>
      </c>
      <c r="W116" s="64">
        <f t="shared" si="30"/>
        <v>100</v>
      </c>
      <c r="X116" s="64">
        <v>0</v>
      </c>
    </row>
    <row r="117" spans="1:24" s="73" customFormat="1" ht="16.5" customHeight="1" x14ac:dyDescent="0.2">
      <c r="A117" s="72"/>
      <c r="B117" s="4"/>
      <c r="C117" s="6"/>
      <c r="D117" s="6"/>
      <c r="E117" s="6"/>
      <c r="F117" s="4"/>
      <c r="G117" s="5"/>
      <c r="H117" s="4"/>
      <c r="I117" s="4"/>
      <c r="J117" s="46"/>
      <c r="K117" s="46"/>
      <c r="L117" s="46"/>
      <c r="M117" s="47"/>
      <c r="N117" s="48" t="s">
        <v>0</v>
      </c>
      <c r="O117" s="23"/>
      <c r="P117" s="54">
        <f>+P102+P92+P83+P64+P56+P51+P46+P18+P97+P112</f>
        <v>257999.09999999998</v>
      </c>
      <c r="Q117" s="54">
        <f>+Q102+Q92+Q83+Q64+Q56+Q51+Q46+Q18+Q97+Q112</f>
        <v>22044.799999999996</v>
      </c>
      <c r="R117" s="54">
        <f>+R102+R92+R83+R64+R56+R51+R46+R18+R97+R112</f>
        <v>0</v>
      </c>
      <c r="S117" s="54">
        <f>+S102+S92+S83+S64+S56+S51+S46+S18+S97+S112</f>
        <v>0</v>
      </c>
      <c r="T117" s="54">
        <f>+T102+T92+T83+T64+T56+T51+T46+T18+T97+T112</f>
        <v>0</v>
      </c>
      <c r="U117" s="54">
        <f>U18+U46+U51+U56+U64+U83+U92+U97+U102+U112</f>
        <v>251905.68000000002</v>
      </c>
      <c r="V117" s="54">
        <f>+V102+V92+V83+V64+V56+V51+V46+V18+V97+V112</f>
        <v>22044.799999999996</v>
      </c>
      <c r="W117" s="77">
        <f t="shared" si="30"/>
        <v>97.638201063492104</v>
      </c>
      <c r="X117" s="77">
        <f t="shared" si="32"/>
        <v>100</v>
      </c>
    </row>
    <row r="118" spans="1:24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2"/>
      <c r="O118" s="2"/>
      <c r="P118" s="2"/>
      <c r="Q118" s="72"/>
      <c r="R118" s="72"/>
      <c r="S118" s="72"/>
      <c r="T118" s="72"/>
      <c r="U118" s="72"/>
    </row>
  </sheetData>
  <mergeCells count="92">
    <mergeCell ref="B48:H48"/>
    <mergeCell ref="R48:T48"/>
    <mergeCell ref="B43:H43"/>
    <mergeCell ref="R43:T43"/>
    <mergeCell ref="B47:H47"/>
    <mergeCell ref="R47:T47"/>
    <mergeCell ref="B32:H32"/>
    <mergeCell ref="R32:T32"/>
    <mergeCell ref="B46:H46"/>
    <mergeCell ref="R46:T46"/>
    <mergeCell ref="B42:H42"/>
    <mergeCell ref="R42:T42"/>
    <mergeCell ref="H15:H16"/>
    <mergeCell ref="N15:N16"/>
    <mergeCell ref="P15:Q15"/>
    <mergeCell ref="J15:M15"/>
    <mergeCell ref="I15:I16"/>
    <mergeCell ref="B18:H18"/>
    <mergeCell ref="R18:T18"/>
    <mergeCell ref="B24:H24"/>
    <mergeCell ref="R24:T24"/>
    <mergeCell ref="B25:H25"/>
    <mergeCell ref="B91:H91"/>
    <mergeCell ref="R91:T91"/>
    <mergeCell ref="B83:H83"/>
    <mergeCell ref="J7:Q7"/>
    <mergeCell ref="B41:H41"/>
    <mergeCell ref="R41:T41"/>
    <mergeCell ref="B23:H23"/>
    <mergeCell ref="R23:T23"/>
    <mergeCell ref="B37:H37"/>
    <mergeCell ref="B27:H27"/>
    <mergeCell ref="R27:T27"/>
    <mergeCell ref="B28:H28"/>
    <mergeCell ref="R28:T28"/>
    <mergeCell ref="R25:T25"/>
    <mergeCell ref="B26:H26"/>
    <mergeCell ref="R26:T26"/>
    <mergeCell ref="B92:H92"/>
    <mergeCell ref="R92:T92"/>
    <mergeCell ref="B88:H88"/>
    <mergeCell ref="R88:T88"/>
    <mergeCell ref="R53:T53"/>
    <mergeCell ref="B64:H64"/>
    <mergeCell ref="R64:T64"/>
    <mergeCell ref="B89:H89"/>
    <mergeCell ref="R89:T89"/>
    <mergeCell ref="R83:T83"/>
    <mergeCell ref="B65:H65"/>
    <mergeCell ref="B53:H53"/>
    <mergeCell ref="B90:H90"/>
    <mergeCell ref="R90:T90"/>
    <mergeCell ref="B55:H55"/>
    <mergeCell ref="R55:T55"/>
    <mergeCell ref="B49:H49"/>
    <mergeCell ref="R49:T49"/>
    <mergeCell ref="B54:H54"/>
    <mergeCell ref="R54:T54"/>
    <mergeCell ref="B52:H52"/>
    <mergeCell ref="R52:T52"/>
    <mergeCell ref="B51:H51"/>
    <mergeCell ref="R51:T51"/>
    <mergeCell ref="B50:H50"/>
    <mergeCell ref="R50:T50"/>
    <mergeCell ref="B104:H104"/>
    <mergeCell ref="R104:T104"/>
    <mergeCell ref="B96:H96"/>
    <mergeCell ref="B103:H103"/>
    <mergeCell ref="R103:T103"/>
    <mergeCell ref="B102:H102"/>
    <mergeCell ref="R102:T102"/>
    <mergeCell ref="B93:H93"/>
    <mergeCell ref="R93:T93"/>
    <mergeCell ref="B94:H94"/>
    <mergeCell ref="R94:T94"/>
    <mergeCell ref="R96:T96"/>
    <mergeCell ref="B95:H95"/>
    <mergeCell ref="R95:T95"/>
    <mergeCell ref="B110:H110"/>
    <mergeCell ref="R110:T110"/>
    <mergeCell ref="B105:H105"/>
    <mergeCell ref="R105:T105"/>
    <mergeCell ref="B109:H109"/>
    <mergeCell ref="R109:T109"/>
    <mergeCell ref="B106:H106"/>
    <mergeCell ref="R106:T106"/>
    <mergeCell ref="N8:O8"/>
    <mergeCell ref="U8:V8"/>
    <mergeCell ref="U15:V15"/>
    <mergeCell ref="W15:X15"/>
    <mergeCell ref="Q14:X14"/>
    <mergeCell ref="J13:X13"/>
  </mergeCells>
  <pageMargins left="0.39370078740157483" right="0.39370078740157483" top="0.39370078740157483" bottom="0.39370078740157483" header="0.27559055118110237" footer="0.27559055118110237"/>
  <pageSetup paperSize="9" scale="57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Сергеевна Сидорова</cp:lastModifiedBy>
  <cp:lastPrinted>2023-02-21T05:22:56Z</cp:lastPrinted>
  <dcterms:created xsi:type="dcterms:W3CDTF">2017-01-18T13:54:03Z</dcterms:created>
  <dcterms:modified xsi:type="dcterms:W3CDTF">2023-02-21T05:23:06Z</dcterms:modified>
</cp:coreProperties>
</file>