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ПРил 9" sheetId="3" r:id="rId1"/>
  </sheets>
  <definedNames>
    <definedName name="_xlnm.Print_Area" localSheetId="0">'ПРил 9'!$A$1:$V$105</definedName>
  </definedNames>
  <calcPr calcId="145621"/>
</workbook>
</file>

<file path=xl/calcChain.xml><?xml version="1.0" encoding="utf-8"?>
<calcChain xmlns="http://schemas.openxmlformats.org/spreadsheetml/2006/main">
  <c r="S66" i="3" l="1"/>
  <c r="S93" i="3" l="1"/>
  <c r="P102" i="3" l="1"/>
  <c r="P101" i="3" s="1"/>
  <c r="P100" i="3" s="1"/>
  <c r="P99" i="3" s="1"/>
  <c r="P98" i="3" s="1"/>
  <c r="V101" i="3"/>
  <c r="U101" i="3"/>
  <c r="U100" i="3" s="1"/>
  <c r="U99" i="3" s="1"/>
  <c r="U98" i="3" s="1"/>
  <c r="T101" i="3"/>
  <c r="T100" i="3" s="1"/>
  <c r="T99" i="3" s="1"/>
  <c r="T98" i="3" s="1"/>
  <c r="S101" i="3"/>
  <c r="Q101" i="3"/>
  <c r="Q100" i="3" s="1"/>
  <c r="Q99" i="3" s="1"/>
  <c r="Q98" i="3" s="1"/>
  <c r="V100" i="3"/>
  <c r="V99" i="3" s="1"/>
  <c r="V98" i="3" s="1"/>
  <c r="S100" i="3"/>
  <c r="S99" i="3" s="1"/>
  <c r="S98" i="3" s="1"/>
  <c r="V96" i="3"/>
  <c r="U96" i="3"/>
  <c r="U93" i="3" s="1"/>
  <c r="T96" i="3"/>
  <c r="S96" i="3"/>
  <c r="Q96" i="3"/>
  <c r="P96" i="3"/>
  <c r="P95" i="3"/>
  <c r="P94" i="3" s="1"/>
  <c r="V94" i="3"/>
  <c r="U94" i="3"/>
  <c r="T94" i="3"/>
  <c r="S94" i="3"/>
  <c r="Q94" i="3"/>
  <c r="V93" i="3"/>
  <c r="T93" i="3"/>
  <c r="Q93" i="3"/>
  <c r="V92" i="3"/>
  <c r="T92" i="3"/>
  <c r="Q92" i="3"/>
  <c r="V91" i="3"/>
  <c r="T91" i="3"/>
  <c r="Q91" i="3"/>
  <c r="U89" i="3"/>
  <c r="S89" i="3"/>
  <c r="P89" i="3"/>
  <c r="U88" i="3"/>
  <c r="S88" i="3"/>
  <c r="P88" i="3"/>
  <c r="U87" i="3"/>
  <c r="S87" i="3"/>
  <c r="P87" i="3"/>
  <c r="U86" i="3"/>
  <c r="S86" i="3"/>
  <c r="P86" i="3"/>
  <c r="P85" i="3"/>
  <c r="P84" i="3" s="1"/>
  <c r="P83" i="3" s="1"/>
  <c r="P82" i="3" s="1"/>
  <c r="P81" i="3" s="1"/>
  <c r="V84" i="3"/>
  <c r="V83" i="3" s="1"/>
  <c r="V82" i="3" s="1"/>
  <c r="V81" i="3" s="1"/>
  <c r="U84" i="3"/>
  <c r="U83" i="3" s="1"/>
  <c r="U82" i="3" s="1"/>
  <c r="U81" i="3" s="1"/>
  <c r="T84" i="3"/>
  <c r="T83" i="3" s="1"/>
  <c r="T82" i="3" s="1"/>
  <c r="T81" i="3" s="1"/>
  <c r="S84" i="3"/>
  <c r="S83" i="3" s="1"/>
  <c r="S82" i="3" s="1"/>
  <c r="S81" i="3" s="1"/>
  <c r="Q84" i="3"/>
  <c r="Q83" i="3" s="1"/>
  <c r="Q82" i="3" s="1"/>
  <c r="Q81" i="3" s="1"/>
  <c r="U79" i="3"/>
  <c r="S79" i="3"/>
  <c r="P79" i="3"/>
  <c r="U78" i="3"/>
  <c r="S78" i="3"/>
  <c r="P78" i="3"/>
  <c r="U77" i="3"/>
  <c r="S77" i="3"/>
  <c r="P77" i="3"/>
  <c r="P76" i="3"/>
  <c r="P75" i="3" s="1"/>
  <c r="P74" i="3" s="1"/>
  <c r="P73" i="3" s="1"/>
  <c r="P72" i="3" s="1"/>
  <c r="V75" i="3"/>
  <c r="V74" i="3" s="1"/>
  <c r="V73" i="3" s="1"/>
  <c r="U75" i="3"/>
  <c r="U74" i="3" s="1"/>
  <c r="U73" i="3" s="1"/>
  <c r="T75" i="3"/>
  <c r="T74" i="3" s="1"/>
  <c r="T73" i="3" s="1"/>
  <c r="S75" i="3"/>
  <c r="S74" i="3" s="1"/>
  <c r="S73" i="3" s="1"/>
  <c r="Q75" i="3"/>
  <c r="Q74" i="3" s="1"/>
  <c r="Q73" i="3" s="1"/>
  <c r="V70" i="3"/>
  <c r="V69" i="3" s="1"/>
  <c r="V68" i="3" s="1"/>
  <c r="U70" i="3"/>
  <c r="U69" i="3" s="1"/>
  <c r="U68" i="3" s="1"/>
  <c r="T70" i="3"/>
  <c r="T69" i="3" s="1"/>
  <c r="T68" i="3" s="1"/>
  <c r="S70" i="3"/>
  <c r="S69" i="3" s="1"/>
  <c r="S68" i="3" s="1"/>
  <c r="P67" i="3"/>
  <c r="P66" i="3" s="1"/>
  <c r="P65" i="3" s="1"/>
  <c r="V66" i="3"/>
  <c r="V65" i="3" s="1"/>
  <c r="U66" i="3"/>
  <c r="U65" i="3" s="1"/>
  <c r="T66" i="3"/>
  <c r="T65" i="3" s="1"/>
  <c r="S65" i="3"/>
  <c r="Q66" i="3"/>
  <c r="Q65" i="3" s="1"/>
  <c r="V63" i="3"/>
  <c r="V62" i="3" s="1"/>
  <c r="U63" i="3"/>
  <c r="U62" i="3" s="1"/>
  <c r="T63" i="3"/>
  <c r="T62" i="3" s="1"/>
  <c r="S63" i="3"/>
  <c r="S62" i="3" s="1"/>
  <c r="Q63" i="3"/>
  <c r="Q62" i="3" s="1"/>
  <c r="P63" i="3"/>
  <c r="P62" i="3" s="1"/>
  <c r="P61" i="3"/>
  <c r="P60" i="3" s="1"/>
  <c r="V60" i="3"/>
  <c r="V55" i="3" s="1"/>
  <c r="U60" i="3"/>
  <c r="T60" i="3"/>
  <c r="S60" i="3"/>
  <c r="Q60" i="3"/>
  <c r="V58" i="3"/>
  <c r="U58" i="3"/>
  <c r="T58" i="3"/>
  <c r="S58" i="3"/>
  <c r="Q58" i="3"/>
  <c r="P58" i="3"/>
  <c r="Q57" i="3"/>
  <c r="Q56" i="3" s="1"/>
  <c r="Q55" i="3" s="1"/>
  <c r="P57" i="3"/>
  <c r="P56" i="3" s="1"/>
  <c r="V56" i="3"/>
  <c r="U56" i="3"/>
  <c r="T56" i="3"/>
  <c r="S56" i="3"/>
  <c r="Q52" i="3"/>
  <c r="Q51" i="3" s="1"/>
  <c r="Q50" i="3" s="1"/>
  <c r="Q49" i="3" s="1"/>
  <c r="Q48" i="3" s="1"/>
  <c r="P52" i="3"/>
  <c r="P51" i="3" s="1"/>
  <c r="P50" i="3" s="1"/>
  <c r="P49" i="3" s="1"/>
  <c r="P48" i="3" s="1"/>
  <c r="V51" i="3"/>
  <c r="V50" i="3" s="1"/>
  <c r="V49" i="3" s="1"/>
  <c r="V48" i="3" s="1"/>
  <c r="U51" i="3"/>
  <c r="U50" i="3" s="1"/>
  <c r="U49" i="3" s="1"/>
  <c r="U48" i="3" s="1"/>
  <c r="T51" i="3"/>
  <c r="T50" i="3" s="1"/>
  <c r="T49" i="3" s="1"/>
  <c r="T48" i="3" s="1"/>
  <c r="S51" i="3"/>
  <c r="S50" i="3" s="1"/>
  <c r="S49" i="3" s="1"/>
  <c r="S48" i="3" s="1"/>
  <c r="P47" i="3"/>
  <c r="P46" i="3" s="1"/>
  <c r="P45" i="3" s="1"/>
  <c r="P44" i="3" s="1"/>
  <c r="P43" i="3" s="1"/>
  <c r="U46" i="3"/>
  <c r="U45" i="3" s="1"/>
  <c r="U44" i="3" s="1"/>
  <c r="U43" i="3" s="1"/>
  <c r="S46" i="3"/>
  <c r="S45" i="3" s="1"/>
  <c r="S44" i="3" s="1"/>
  <c r="S43" i="3" s="1"/>
  <c r="P42" i="3"/>
  <c r="U41" i="3"/>
  <c r="U40" i="3" s="1"/>
  <c r="U39" i="3" s="1"/>
  <c r="U38" i="3" s="1"/>
  <c r="S41" i="3"/>
  <c r="S40" i="3" s="1"/>
  <c r="S39" i="3" s="1"/>
  <c r="S38" i="3" s="1"/>
  <c r="P41" i="3"/>
  <c r="P40" i="3" s="1"/>
  <c r="P39" i="3" s="1"/>
  <c r="P38" i="3" s="1"/>
  <c r="U36" i="3"/>
  <c r="S36" i="3"/>
  <c r="P36" i="3"/>
  <c r="P35" i="3"/>
  <c r="V34" i="3"/>
  <c r="U34" i="3"/>
  <c r="T34" i="3"/>
  <c r="S34" i="3"/>
  <c r="S31" i="3" s="1"/>
  <c r="Q34" i="3"/>
  <c r="P34" i="3"/>
  <c r="P33" i="3"/>
  <c r="P32" i="3" s="1"/>
  <c r="U32" i="3"/>
  <c r="S32" i="3"/>
  <c r="V30" i="3"/>
  <c r="T30" i="3"/>
  <c r="Q30" i="3"/>
  <c r="V28" i="3"/>
  <c r="V27" i="3" s="1"/>
  <c r="V26" i="3" s="1"/>
  <c r="U28" i="3"/>
  <c r="U27" i="3" s="1"/>
  <c r="U26" i="3" s="1"/>
  <c r="T28" i="3"/>
  <c r="T27" i="3" s="1"/>
  <c r="T26" i="3" s="1"/>
  <c r="S28" i="3"/>
  <c r="S27" i="3" s="1"/>
  <c r="S26" i="3" s="1"/>
  <c r="Q28" i="3"/>
  <c r="P28" i="3"/>
  <c r="P27" i="3" s="1"/>
  <c r="P26" i="3" s="1"/>
  <c r="Q27" i="3"/>
  <c r="Q26" i="3" s="1"/>
  <c r="U24" i="3"/>
  <c r="S24" i="3"/>
  <c r="P23" i="3"/>
  <c r="V22" i="3"/>
  <c r="U22" i="3"/>
  <c r="T22" i="3"/>
  <c r="S22" i="3"/>
  <c r="Q22" i="3"/>
  <c r="P22" i="3"/>
  <c r="R21" i="3"/>
  <c r="R103" i="3" s="1"/>
  <c r="Q21" i="3"/>
  <c r="Q20" i="3" s="1"/>
  <c r="P21" i="3"/>
  <c r="P20" i="3" s="1"/>
  <c r="V20" i="3"/>
  <c r="U20" i="3"/>
  <c r="T20" i="3"/>
  <c r="S20" i="3"/>
  <c r="V19" i="3"/>
  <c r="T19" i="3"/>
  <c r="V18" i="3"/>
  <c r="T18" i="3"/>
  <c r="V16" i="3"/>
  <c r="V15" i="3" s="1"/>
  <c r="V14" i="3" s="1"/>
  <c r="U16" i="3"/>
  <c r="U15" i="3" s="1"/>
  <c r="U14" i="3" s="1"/>
  <c r="T16" i="3"/>
  <c r="T15" i="3" s="1"/>
  <c r="T14" i="3" s="1"/>
  <c r="S16" i="3"/>
  <c r="S15" i="3" s="1"/>
  <c r="S14" i="3" s="1"/>
  <c r="Q16" i="3"/>
  <c r="P16" i="3"/>
  <c r="P15" i="3" s="1"/>
  <c r="P14" i="3" s="1"/>
  <c r="Q15" i="3"/>
  <c r="Q14" i="3" s="1"/>
  <c r="V13" i="3"/>
  <c r="T13" i="3"/>
  <c r="P55" i="3" l="1"/>
  <c r="U72" i="3"/>
  <c r="U19" i="3"/>
  <c r="U18" i="3" s="1"/>
  <c r="S19" i="3"/>
  <c r="T55" i="3"/>
  <c r="T54" i="3" s="1"/>
  <c r="T53" i="3" s="1"/>
  <c r="P19" i="3"/>
  <c r="P18" i="3" s="1"/>
  <c r="P13" i="3" s="1"/>
  <c r="P31" i="3"/>
  <c r="P30" i="3" s="1"/>
  <c r="S55" i="3"/>
  <c r="S54" i="3" s="1"/>
  <c r="S53" i="3" s="1"/>
  <c r="P93" i="3"/>
  <c r="P92" i="3" s="1"/>
  <c r="P91" i="3" s="1"/>
  <c r="Q18" i="3"/>
  <c r="V54" i="3"/>
  <c r="V53" i="3" s="1"/>
  <c r="Q13" i="3"/>
  <c r="Q103" i="3" s="1"/>
  <c r="V103" i="3"/>
  <c r="V105" i="3" s="1"/>
  <c r="Q19" i="3"/>
  <c r="U55" i="3"/>
  <c r="U54" i="3" s="1"/>
  <c r="U53" i="3" s="1"/>
  <c r="S18" i="3"/>
  <c r="U31" i="3"/>
  <c r="U30" i="3" s="1"/>
  <c r="S30" i="3"/>
  <c r="S72" i="3"/>
  <c r="U92" i="3"/>
  <c r="U91" i="3" s="1"/>
  <c r="T103" i="3"/>
  <c r="T105" i="3" s="1"/>
  <c r="S92" i="3"/>
  <c r="S91" i="3" s="1"/>
  <c r="P54" i="3"/>
  <c r="P53" i="3" s="1"/>
  <c r="Q54" i="3"/>
  <c r="Q53" i="3" s="1"/>
  <c r="P103" i="3" l="1"/>
  <c r="U13" i="3"/>
  <c r="U103" i="3" s="1"/>
  <c r="V108" i="3" s="1"/>
  <c r="S13" i="3"/>
  <c r="S103" i="3" s="1"/>
  <c r="S105" i="3" s="1"/>
  <c r="U105" i="3" l="1"/>
  <c r="T108" i="3"/>
</calcChain>
</file>

<file path=xl/sharedStrings.xml><?xml version="1.0" encoding="utf-8"?>
<sst xmlns="http://schemas.openxmlformats.org/spreadsheetml/2006/main" count="232" uniqueCount="74">
  <si>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</si>
  <si>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</si>
  <si>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</si>
  <si>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</si>
  <si>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</si>
  <si>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</si>
  <si>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</si>
  <si>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</si>
  <si>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</si>
  <si>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</si>
  <si>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</si>
  <si>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</si>
  <si>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</si>
  <si>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</si>
  <si>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</si>
  <si>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</si>
  <si>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</si>
  <si>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</si>
  <si>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</si>
  <si>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</si>
  <si>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</si>
  <si>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</si>
  <si>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</si>
  <si>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</si>
  <si>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</si>
  <si>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</si>
  <si>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</si>
  <si>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</si>
  <si>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</si>
  <si>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</si>
  <si>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</si>
  <si>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</si>
  <si>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</si>
  <si>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</si>
  <si>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</si>
  <si>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</si>
  <si>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</si>
  <si>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</si>
  <si>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</si>
  <si>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</si>
  <si>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</si>
  <si>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</si>
  <si>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</si>
  <si>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</si>
  <si>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</si>
  <si>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</si>
  <si>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</si>
  <si>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</si>
  <si>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</si>
  <si>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</si>
  <si>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</si>
  <si>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</si>
  <si>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</si>
  <si>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</si>
  <si>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</si>
  <si>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</si>
  <si>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</si>
  <si>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Исполнение судебных актов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</si>
  <si>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</si>
  <si>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</si>
  <si>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2024 год- всего</t>
  </si>
  <si>
    <t>в том числе средства вышестоящих бюджетов</t>
  </si>
  <si>
    <t>к Решению Совета депутатов Советского</t>
  </si>
  <si>
    <t xml:space="preserve"> внутригородского района</t>
  </si>
  <si>
    <t xml:space="preserve"> городского округа Самара</t>
  </si>
  <si>
    <t>Условно утверждаемые расходы</t>
  </si>
  <si>
    <t>Всего с учетом условно утверждаемых расходов</t>
  </si>
  <si>
    <t>Распределение бюджетных ассигнований на плановый период 2024 и 2025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</si>
  <si>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2025 год- всего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</si>
  <si>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</si>
  <si>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"Комфортная городская среда" на 2018-2025 годы</t>
  </si>
  <si>
    <t xml:space="preserve"> Приложение 5</t>
  </si>
  <si>
    <t xml:space="preserve"> от "____"_______________ 2023 г. №______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</si>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</sst>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  <numFmt numFmtId="171" formatCode="#,##0.0;[Red]\-#,##0.0"/>
    <numFmt numFmtId="172" formatCode="0.0"/>
    <numFmt numFmtId="173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6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6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1" fontId="2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/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Protection="1">
      <protection hidden="1"/>
    </xf>
    <xf numFmtId="170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Fill="1" applyBorder="1" applyProtection="1">
      <protection hidden="1"/>
    </xf>
    <xf numFmtId="0" fontId="5" fillId="0" borderId="1" xfId="1" applyFont="1" applyFill="1" applyBorder="1" applyProtection="1">
      <protection hidden="1"/>
    </xf>
    <xf numFmtId="0" fontId="3" fillId="0" borderId="0" xfId="1" applyFont="1" applyFill="1"/>
    <xf numFmtId="0" fontId="3" fillId="0" borderId="1" xfId="1" applyFont="1" applyFill="1" applyBorder="1"/>
    <xf numFmtId="0" fontId="6" fillId="0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170" fontId="3" fillId="0" borderId="1" xfId="1" applyNumberFormat="1" applyFont="1" applyFill="1" applyBorder="1"/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172" fontId="2" fillId="0" borderId="1" xfId="1" applyNumberFormat="1" applyFont="1" applyFill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173" fontId="2" fillId="0" borderId="1" xfId="1" applyNumberFormat="1" applyFont="1" applyFill="1" applyBorder="1" applyProtection="1"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8"/>
  <sheetViews>
    <sheetView showGridLines="0" tabSelected="1" topLeftCell="J13" zoomScale="82" zoomScaleNormal="82" workbookViewId="0">
      <selection activeCell="AA22" sqref="AA22"/>
    </sheetView>
  </sheetViews>
  <sheetFormatPr defaultColWidth="9.140625" defaultRowHeight="15.75" x14ac:dyDescent="0.25"/>
  <cols>
    <col min="1" max="9" width="0" style="43" hidden="1" customWidth="1"/>
    <col min="10" max="10" width="7.140625" style="43" customWidth="1"/>
    <col min="11" max="11" width="8.28515625" style="43" customWidth="1"/>
    <col min="12" max="12" width="14.28515625" style="43" customWidth="1"/>
    <col min="13" max="13" width="10" style="43" customWidth="1"/>
    <col min="14" max="14" width="64.28515625" style="43" customWidth="1"/>
    <col min="15" max="15" width="9.140625" style="43" hidden="1" customWidth="1"/>
    <col min="16" max="16" width="15" style="55" hidden="1" customWidth="1"/>
    <col min="17" max="17" width="14.28515625" style="55" hidden="1" customWidth="1"/>
    <col min="18" max="18" width="9.140625" style="56" hidden="1" customWidth="1"/>
    <col min="19" max="19" width="15" style="43" customWidth="1"/>
    <col min="20" max="20" width="14.28515625" style="43" customWidth="1"/>
    <col min="21" max="21" width="15" style="43" customWidth="1"/>
    <col min="22" max="22" width="14.28515625" style="43" customWidth="1"/>
    <col min="23" max="257" width="9.140625" style="43" customWidth="1"/>
    <col min="258" max="16384" width="9.140625" style="43"/>
  </cols>
  <sheetData>
    <row r="1" spans="1:22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O1" s="3"/>
      <c r="P1" s="32"/>
      <c r="Q1" s="32"/>
      <c r="R1" s="44"/>
      <c r="S1" s="3" t="s">
        <v>71</v>
      </c>
      <c r="U1" s="3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O2" s="3"/>
      <c r="P2" s="32"/>
      <c r="Q2" s="32"/>
      <c r="R2" s="44"/>
      <c r="S2" s="3" t="s">
        <v>62</v>
      </c>
      <c r="U2" s="3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O3" s="3"/>
      <c r="P3" s="32"/>
      <c r="Q3" s="32"/>
      <c r="R3" s="44"/>
      <c r="S3" s="3" t="s">
        <v>63</v>
      </c>
      <c r="U3" s="3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O4" s="3"/>
      <c r="P4" s="32"/>
      <c r="Q4" s="32"/>
      <c r="R4" s="44"/>
      <c r="S4" s="3" t="s">
        <v>64</v>
      </c>
      <c r="U4" s="3"/>
    </row>
    <row r="5" spans="1:22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O5" s="3"/>
      <c r="P5" s="32"/>
      <c r="Q5" s="32"/>
      <c r="R5" s="44"/>
      <c r="S5" s="3" t="s">
        <v>72</v>
      </c>
      <c r="U5" s="3"/>
    </row>
    <row r="6" spans="1:22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2"/>
      <c r="Q6" s="32"/>
      <c r="R6" s="44"/>
      <c r="S6" s="3"/>
      <c r="T6" s="3"/>
      <c r="U6" s="3"/>
      <c r="V6" s="3"/>
    </row>
    <row r="7" spans="1:22" ht="18.75" x14ac:dyDescent="0.25">
      <c r="A7" s="2"/>
      <c r="B7" s="2"/>
      <c r="C7" s="2"/>
      <c r="D7" s="2"/>
      <c r="E7" s="2"/>
      <c r="F7" s="2"/>
      <c r="G7" s="2"/>
      <c r="H7" s="2"/>
      <c r="I7" s="2"/>
      <c r="J7" s="67" t="s">
        <v>73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72.75" customHeight="1" x14ac:dyDescent="0.25">
      <c r="A8" s="2"/>
      <c r="B8" s="4"/>
      <c r="C8" s="4"/>
      <c r="D8" s="4"/>
      <c r="E8" s="4"/>
      <c r="F8" s="4"/>
      <c r="G8" s="4"/>
      <c r="H8" s="4"/>
      <c r="I8" s="4"/>
      <c r="J8" s="69" t="s">
        <v>67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5"/>
      <c r="N9" s="2"/>
      <c r="O9" s="5"/>
      <c r="P9" s="33"/>
      <c r="Q9" s="34" t="s">
        <v>36</v>
      </c>
      <c r="R9" s="44"/>
      <c r="S9" s="5"/>
      <c r="T9" s="6"/>
      <c r="U9" s="5"/>
      <c r="V9" s="6" t="s">
        <v>36</v>
      </c>
    </row>
    <row r="10" spans="1:22" ht="33" customHeight="1" x14ac:dyDescent="0.25">
      <c r="A10" s="2"/>
      <c r="B10" s="5"/>
      <c r="C10" s="5"/>
      <c r="D10" s="5"/>
      <c r="E10" s="5"/>
      <c r="F10" s="5"/>
      <c r="G10" s="5"/>
      <c r="H10" s="70"/>
      <c r="I10" s="70"/>
      <c r="J10" s="71" t="s">
        <v>35</v>
      </c>
      <c r="K10" s="71"/>
      <c r="L10" s="71"/>
      <c r="M10" s="71"/>
      <c r="N10" s="72" t="s">
        <v>34</v>
      </c>
      <c r="O10" s="7"/>
      <c r="P10" s="74" t="s">
        <v>33</v>
      </c>
      <c r="Q10" s="74"/>
      <c r="R10" s="45"/>
      <c r="S10" s="71" t="s">
        <v>33</v>
      </c>
      <c r="T10" s="71"/>
      <c r="U10" s="71" t="s">
        <v>33</v>
      </c>
      <c r="V10" s="71"/>
    </row>
    <row r="11" spans="1:22" ht="90" customHeight="1" x14ac:dyDescent="0.25">
      <c r="A11" s="2"/>
      <c r="B11" s="5"/>
      <c r="C11" s="5"/>
      <c r="D11" s="5"/>
      <c r="E11" s="5"/>
      <c r="F11" s="5"/>
      <c r="G11" s="5"/>
      <c r="H11" s="70"/>
      <c r="I11" s="70"/>
      <c r="J11" s="59" t="s">
        <v>32</v>
      </c>
      <c r="K11" s="59" t="s">
        <v>31</v>
      </c>
      <c r="L11" s="59" t="s">
        <v>30</v>
      </c>
      <c r="M11" s="59" t="s">
        <v>29</v>
      </c>
      <c r="N11" s="73"/>
      <c r="O11" s="7"/>
      <c r="P11" s="64" t="s">
        <v>28</v>
      </c>
      <c r="Q11" s="64" t="s">
        <v>27</v>
      </c>
      <c r="R11" s="45" t="s">
        <v>56</v>
      </c>
      <c r="S11" s="10" t="s">
        <v>60</v>
      </c>
      <c r="T11" s="10" t="s">
        <v>27</v>
      </c>
      <c r="U11" s="10" t="s">
        <v>68</v>
      </c>
      <c r="V11" s="10" t="s">
        <v>61</v>
      </c>
    </row>
    <row r="12" spans="1:22" ht="14.25" customHeight="1" x14ac:dyDescent="0.25">
      <c r="A12" s="2"/>
      <c r="B12" s="60"/>
      <c r="C12" s="8"/>
      <c r="D12" s="8"/>
      <c r="E12" s="8"/>
      <c r="F12" s="8"/>
      <c r="G12" s="9"/>
      <c r="H12" s="8" t="s">
        <v>26</v>
      </c>
      <c r="I12" s="61"/>
      <c r="J12" s="10">
        <v>1</v>
      </c>
      <c r="K12" s="10">
        <v>2</v>
      </c>
      <c r="L12" s="10">
        <v>3</v>
      </c>
      <c r="M12" s="10">
        <v>4</v>
      </c>
      <c r="N12" s="11">
        <v>5</v>
      </c>
      <c r="O12" s="2"/>
      <c r="P12" s="35">
        <v>6</v>
      </c>
      <c r="Q12" s="35">
        <v>7</v>
      </c>
      <c r="R12" s="45"/>
      <c r="S12" s="10">
        <v>6</v>
      </c>
      <c r="T12" s="10">
        <v>7</v>
      </c>
      <c r="U12" s="10">
        <v>6</v>
      </c>
      <c r="V12" s="10">
        <v>7</v>
      </c>
    </row>
    <row r="13" spans="1:22" ht="24.75" customHeight="1" x14ac:dyDescent="0.25">
      <c r="A13" s="46"/>
      <c r="B13" s="75">
        <v>100</v>
      </c>
      <c r="C13" s="75"/>
      <c r="D13" s="75"/>
      <c r="E13" s="75"/>
      <c r="F13" s="75"/>
      <c r="G13" s="75"/>
      <c r="H13" s="75"/>
      <c r="I13" s="12">
        <v>0</v>
      </c>
      <c r="J13" s="13">
        <v>1</v>
      </c>
      <c r="K13" s="13" t="s">
        <v>4</v>
      </c>
      <c r="L13" s="14" t="s">
        <v>4</v>
      </c>
      <c r="M13" s="15" t="s">
        <v>4</v>
      </c>
      <c r="N13" s="16" t="s">
        <v>25</v>
      </c>
      <c r="O13" s="17">
        <v>73321.600000000006</v>
      </c>
      <c r="P13" s="36" t="e">
        <f>+P18+P26+P30+P14</f>
        <v>#REF!</v>
      </c>
      <c r="Q13" s="36">
        <f>+Q21+Q23+Q30</f>
        <v>3144</v>
      </c>
      <c r="R13" s="45"/>
      <c r="S13" s="38">
        <f>+S18+S26+S30+S14</f>
        <v>138768.5</v>
      </c>
      <c r="T13" s="38">
        <f>+T21+T23+T30</f>
        <v>1976</v>
      </c>
      <c r="U13" s="38">
        <f>+U18+U26+U30+U14</f>
        <v>138768.5</v>
      </c>
      <c r="V13" s="38">
        <f>+V21+V23+V30</f>
        <v>1976</v>
      </c>
    </row>
    <row r="14" spans="1:22" ht="37.5" customHeight="1" x14ac:dyDescent="0.25">
      <c r="A14" s="46"/>
      <c r="B14" s="63"/>
      <c r="C14" s="63"/>
      <c r="D14" s="63"/>
      <c r="E14" s="63"/>
      <c r="F14" s="63"/>
      <c r="G14" s="63"/>
      <c r="H14" s="63"/>
      <c r="I14" s="12"/>
      <c r="J14" s="18">
        <v>1</v>
      </c>
      <c r="K14" s="18">
        <v>2</v>
      </c>
      <c r="L14" s="14"/>
      <c r="M14" s="15"/>
      <c r="N14" s="19" t="s">
        <v>47</v>
      </c>
      <c r="O14" s="17"/>
      <c r="P14" s="37">
        <f t="shared" ref="P14:V16" si="0">+P15</f>
        <v>2720.2</v>
      </c>
      <c r="Q14" s="37">
        <f t="shared" si="0"/>
        <v>0</v>
      </c>
      <c r="R14" s="45"/>
      <c r="S14" s="39">
        <f t="shared" si="0"/>
        <v>3201.6</v>
      </c>
      <c r="T14" s="39">
        <f t="shared" si="0"/>
        <v>0</v>
      </c>
      <c r="U14" s="39">
        <f t="shared" si="0"/>
        <v>3201.6</v>
      </c>
      <c r="V14" s="39">
        <f t="shared" si="0"/>
        <v>0</v>
      </c>
    </row>
    <row r="15" spans="1:22" ht="24.75" customHeight="1" x14ac:dyDescent="0.25">
      <c r="A15" s="46"/>
      <c r="B15" s="63"/>
      <c r="C15" s="63"/>
      <c r="D15" s="63"/>
      <c r="E15" s="63"/>
      <c r="F15" s="63"/>
      <c r="G15" s="63"/>
      <c r="H15" s="63"/>
      <c r="I15" s="12"/>
      <c r="J15" s="18">
        <v>1</v>
      </c>
      <c r="K15" s="18">
        <v>2</v>
      </c>
      <c r="L15" s="20" t="s">
        <v>1</v>
      </c>
      <c r="M15" s="15"/>
      <c r="N15" s="1" t="s">
        <v>3</v>
      </c>
      <c r="O15" s="17"/>
      <c r="P15" s="37">
        <f t="shared" si="0"/>
        <v>2720.2</v>
      </c>
      <c r="Q15" s="37">
        <f t="shared" si="0"/>
        <v>0</v>
      </c>
      <c r="R15" s="45"/>
      <c r="S15" s="39">
        <f t="shared" si="0"/>
        <v>3201.6</v>
      </c>
      <c r="T15" s="39">
        <f t="shared" si="0"/>
        <v>0</v>
      </c>
      <c r="U15" s="39">
        <f t="shared" si="0"/>
        <v>3201.6</v>
      </c>
      <c r="V15" s="39">
        <f t="shared" si="0"/>
        <v>0</v>
      </c>
    </row>
    <row r="16" spans="1:22" ht="67.5" customHeight="1" x14ac:dyDescent="0.25">
      <c r="A16" s="46"/>
      <c r="B16" s="63"/>
      <c r="C16" s="63"/>
      <c r="D16" s="63"/>
      <c r="E16" s="63"/>
      <c r="F16" s="63"/>
      <c r="G16" s="63"/>
      <c r="H16" s="63"/>
      <c r="I16" s="12"/>
      <c r="J16" s="18">
        <v>1</v>
      </c>
      <c r="K16" s="18">
        <v>2</v>
      </c>
      <c r="L16" s="20" t="s">
        <v>1</v>
      </c>
      <c r="M16" s="21">
        <v>100</v>
      </c>
      <c r="N16" s="19" t="s">
        <v>22</v>
      </c>
      <c r="O16" s="17"/>
      <c r="P16" s="37">
        <f t="shared" si="0"/>
        <v>2720.2</v>
      </c>
      <c r="Q16" s="37">
        <f t="shared" si="0"/>
        <v>0</v>
      </c>
      <c r="R16" s="45"/>
      <c r="S16" s="39">
        <f t="shared" si="0"/>
        <v>3201.6</v>
      </c>
      <c r="T16" s="39">
        <f t="shared" si="0"/>
        <v>0</v>
      </c>
      <c r="U16" s="39">
        <f t="shared" si="0"/>
        <v>3201.6</v>
      </c>
      <c r="V16" s="39">
        <f t="shared" si="0"/>
        <v>0</v>
      </c>
    </row>
    <row r="17" spans="1:22" ht="40.5" customHeight="1" x14ac:dyDescent="0.25">
      <c r="A17" s="46"/>
      <c r="B17" s="63"/>
      <c r="C17" s="63"/>
      <c r="D17" s="63"/>
      <c r="E17" s="63"/>
      <c r="F17" s="63"/>
      <c r="G17" s="63"/>
      <c r="H17" s="63"/>
      <c r="I17" s="12"/>
      <c r="J17" s="18">
        <v>1</v>
      </c>
      <c r="K17" s="18">
        <v>2</v>
      </c>
      <c r="L17" s="20" t="s">
        <v>1</v>
      </c>
      <c r="M17" s="21">
        <v>120</v>
      </c>
      <c r="N17" s="1" t="s">
        <v>21</v>
      </c>
      <c r="O17" s="17"/>
      <c r="P17" s="37">
        <v>2720.2</v>
      </c>
      <c r="Q17" s="37">
        <v>0</v>
      </c>
      <c r="R17" s="45"/>
      <c r="S17" s="39">
        <v>3201.6</v>
      </c>
      <c r="T17" s="39">
        <v>0</v>
      </c>
      <c r="U17" s="39">
        <v>3201.6</v>
      </c>
      <c r="V17" s="39">
        <v>0</v>
      </c>
    </row>
    <row r="18" spans="1:22" ht="66" customHeight="1" x14ac:dyDescent="0.25">
      <c r="A18" s="46"/>
      <c r="B18" s="66">
        <v>104</v>
      </c>
      <c r="C18" s="66"/>
      <c r="D18" s="66"/>
      <c r="E18" s="66"/>
      <c r="F18" s="66"/>
      <c r="G18" s="66"/>
      <c r="H18" s="66"/>
      <c r="I18" s="12">
        <v>0</v>
      </c>
      <c r="J18" s="18">
        <v>1</v>
      </c>
      <c r="K18" s="18">
        <v>4</v>
      </c>
      <c r="L18" s="20" t="s">
        <v>4</v>
      </c>
      <c r="M18" s="21" t="s">
        <v>4</v>
      </c>
      <c r="N18" s="19" t="s">
        <v>24</v>
      </c>
      <c r="O18" s="17">
        <v>60947.6</v>
      </c>
      <c r="P18" s="37" t="e">
        <f>+P19</f>
        <v>#REF!</v>
      </c>
      <c r="Q18" s="37">
        <f>+Q21+Q23</f>
        <v>3144</v>
      </c>
      <c r="R18" s="45"/>
      <c r="S18" s="39">
        <f>+S19</f>
        <v>77540.399999999994</v>
      </c>
      <c r="T18" s="39">
        <f>+T21+T23</f>
        <v>1976</v>
      </c>
      <c r="U18" s="39">
        <f>+U19</f>
        <v>77540.399999999994</v>
      </c>
      <c r="V18" s="39">
        <f>+V21+V23</f>
        <v>1976</v>
      </c>
    </row>
    <row r="19" spans="1:22" ht="23.25" customHeight="1" x14ac:dyDescent="0.25">
      <c r="A19" s="46"/>
      <c r="B19" s="66" t="s">
        <v>1</v>
      </c>
      <c r="C19" s="66"/>
      <c r="D19" s="66"/>
      <c r="E19" s="66"/>
      <c r="F19" s="66"/>
      <c r="G19" s="66"/>
      <c r="H19" s="66"/>
      <c r="I19" s="12">
        <v>0</v>
      </c>
      <c r="J19" s="18">
        <v>1</v>
      </c>
      <c r="K19" s="18">
        <v>4</v>
      </c>
      <c r="L19" s="20" t="s">
        <v>1</v>
      </c>
      <c r="M19" s="21" t="s">
        <v>4</v>
      </c>
      <c r="N19" s="1" t="s">
        <v>3</v>
      </c>
      <c r="O19" s="17">
        <v>60947.6</v>
      </c>
      <c r="P19" s="37" t="e">
        <f>+P20+P22+#REF!</f>
        <v>#REF!</v>
      </c>
      <c r="Q19" s="37">
        <f>+Q21+Q23</f>
        <v>3144</v>
      </c>
      <c r="R19" s="45"/>
      <c r="S19" s="39">
        <f>+S20+S22+S24</f>
        <v>77540.399999999994</v>
      </c>
      <c r="T19" s="39">
        <f>+T21+T23</f>
        <v>1976</v>
      </c>
      <c r="U19" s="39">
        <f>+U20+U22+U24</f>
        <v>77540.399999999994</v>
      </c>
      <c r="V19" s="39">
        <f>+V21+V23</f>
        <v>1976</v>
      </c>
    </row>
    <row r="20" spans="1:22" ht="69.75" customHeight="1" x14ac:dyDescent="0.25">
      <c r="A20" s="46"/>
      <c r="B20" s="66">
        <v>100</v>
      </c>
      <c r="C20" s="66"/>
      <c r="D20" s="66"/>
      <c r="E20" s="66"/>
      <c r="F20" s="66"/>
      <c r="G20" s="66"/>
      <c r="H20" s="66"/>
      <c r="I20" s="12">
        <v>0</v>
      </c>
      <c r="J20" s="18">
        <v>1</v>
      </c>
      <c r="K20" s="18">
        <v>4</v>
      </c>
      <c r="L20" s="20" t="s">
        <v>1</v>
      </c>
      <c r="M20" s="21">
        <v>100</v>
      </c>
      <c r="N20" s="19" t="s">
        <v>22</v>
      </c>
      <c r="O20" s="17">
        <v>49241.599999999999</v>
      </c>
      <c r="P20" s="37">
        <f>+P21</f>
        <v>64067.5</v>
      </c>
      <c r="Q20" s="37">
        <f>+Q21</f>
        <v>3144</v>
      </c>
      <c r="R20" s="45"/>
      <c r="S20" s="39">
        <f>+S21</f>
        <v>77117.899999999994</v>
      </c>
      <c r="T20" s="39">
        <f>+T21</f>
        <v>1976</v>
      </c>
      <c r="U20" s="39">
        <f>+U21</f>
        <v>77117.899999999994</v>
      </c>
      <c r="V20" s="39">
        <f>+V21</f>
        <v>1976</v>
      </c>
    </row>
    <row r="21" spans="1:22" ht="37.5" customHeight="1" x14ac:dyDescent="0.25">
      <c r="A21" s="46"/>
      <c r="B21" s="66">
        <v>120</v>
      </c>
      <c r="C21" s="66"/>
      <c r="D21" s="66"/>
      <c r="E21" s="66"/>
      <c r="F21" s="66"/>
      <c r="G21" s="66"/>
      <c r="H21" s="66"/>
      <c r="I21" s="12">
        <v>0</v>
      </c>
      <c r="J21" s="18">
        <v>1</v>
      </c>
      <c r="K21" s="18">
        <v>4</v>
      </c>
      <c r="L21" s="20" t="s">
        <v>1</v>
      </c>
      <c r="M21" s="21">
        <v>120</v>
      </c>
      <c r="N21" s="1" t="s">
        <v>21</v>
      </c>
      <c r="O21" s="17">
        <v>49241.599999999999</v>
      </c>
      <c r="P21" s="37">
        <f>62399.5+1168+500</f>
        <v>64067.5</v>
      </c>
      <c r="Q21" s="37">
        <f>1976+1168</f>
        <v>3144</v>
      </c>
      <c r="R21" s="45">
        <f>1168+500</f>
        <v>1668</v>
      </c>
      <c r="S21" s="39">
        <v>77117.899999999994</v>
      </c>
      <c r="T21" s="39">
        <v>1976</v>
      </c>
      <c r="U21" s="39">
        <v>77117.899999999994</v>
      </c>
      <c r="V21" s="39">
        <v>1976</v>
      </c>
    </row>
    <row r="22" spans="1:22" ht="35.25" customHeight="1" x14ac:dyDescent="0.25">
      <c r="A22" s="46"/>
      <c r="B22" s="66">
        <v>200</v>
      </c>
      <c r="C22" s="66"/>
      <c r="D22" s="66"/>
      <c r="E22" s="66"/>
      <c r="F22" s="66"/>
      <c r="G22" s="66"/>
      <c r="H22" s="66"/>
      <c r="I22" s="12">
        <v>0</v>
      </c>
      <c r="J22" s="18">
        <v>1</v>
      </c>
      <c r="K22" s="18">
        <v>4</v>
      </c>
      <c r="L22" s="20" t="s">
        <v>1</v>
      </c>
      <c r="M22" s="21">
        <v>200</v>
      </c>
      <c r="N22" s="19" t="s">
        <v>38</v>
      </c>
      <c r="O22" s="17">
        <v>8194</v>
      </c>
      <c r="P22" s="37">
        <f>+P23</f>
        <v>374.1</v>
      </c>
      <c r="Q22" s="37">
        <f>+Q23</f>
        <v>0</v>
      </c>
      <c r="R22" s="45"/>
      <c r="S22" s="39">
        <f>+S23</f>
        <v>422.5</v>
      </c>
      <c r="T22" s="39">
        <f>+T23</f>
        <v>0</v>
      </c>
      <c r="U22" s="39">
        <f>+U23</f>
        <v>422.5</v>
      </c>
      <c r="V22" s="39">
        <f>+V23</f>
        <v>0</v>
      </c>
    </row>
    <row r="23" spans="1:22" ht="40.5" customHeight="1" x14ac:dyDescent="0.25">
      <c r="A23" s="46"/>
      <c r="B23" s="66">
        <v>240</v>
      </c>
      <c r="C23" s="66"/>
      <c r="D23" s="66"/>
      <c r="E23" s="66"/>
      <c r="F23" s="66"/>
      <c r="G23" s="66"/>
      <c r="H23" s="66"/>
      <c r="I23" s="12">
        <v>0</v>
      </c>
      <c r="J23" s="18">
        <v>1</v>
      </c>
      <c r="K23" s="18">
        <v>4</v>
      </c>
      <c r="L23" s="20" t="s">
        <v>1</v>
      </c>
      <c r="M23" s="21">
        <v>240</v>
      </c>
      <c r="N23" s="1" t="s">
        <v>2</v>
      </c>
      <c r="O23" s="17">
        <v>8194</v>
      </c>
      <c r="P23" s="37">
        <f>663.3-157.4+68.2-200</f>
        <v>374.1</v>
      </c>
      <c r="Q23" s="37">
        <v>0</v>
      </c>
      <c r="R23" s="45">
        <v>-300</v>
      </c>
      <c r="S23" s="39">
        <v>422.5</v>
      </c>
      <c r="T23" s="39">
        <v>0</v>
      </c>
      <c r="U23" s="39">
        <v>422.5</v>
      </c>
      <c r="V23" s="39">
        <v>0</v>
      </c>
    </row>
    <row r="24" spans="1:22" hidden="1" x14ac:dyDescent="0.25">
      <c r="A24" s="46"/>
      <c r="B24" s="62"/>
      <c r="C24" s="62"/>
      <c r="D24" s="62"/>
      <c r="E24" s="62"/>
      <c r="F24" s="62"/>
      <c r="G24" s="62"/>
      <c r="H24" s="62"/>
      <c r="I24" s="12"/>
      <c r="J24" s="18">
        <v>1</v>
      </c>
      <c r="K24" s="18">
        <v>4</v>
      </c>
      <c r="L24" s="20" t="s">
        <v>1</v>
      </c>
      <c r="M24" s="21">
        <v>800</v>
      </c>
      <c r="N24" s="1" t="s">
        <v>6</v>
      </c>
      <c r="O24" s="17"/>
      <c r="P24" s="37"/>
      <c r="Q24" s="37"/>
      <c r="R24" s="45"/>
      <c r="S24" s="39">
        <f>+S25</f>
        <v>0</v>
      </c>
      <c r="T24" s="39"/>
      <c r="U24" s="39">
        <f>+U25</f>
        <v>0</v>
      </c>
      <c r="V24" s="39"/>
    </row>
    <row r="25" spans="1:22" hidden="1" x14ac:dyDescent="0.25">
      <c r="A25" s="46"/>
      <c r="B25" s="62"/>
      <c r="C25" s="62"/>
      <c r="D25" s="62"/>
      <c r="E25" s="62"/>
      <c r="F25" s="62"/>
      <c r="G25" s="62"/>
      <c r="H25" s="62"/>
      <c r="I25" s="12"/>
      <c r="J25" s="18">
        <v>1</v>
      </c>
      <c r="K25" s="18">
        <v>4</v>
      </c>
      <c r="L25" s="20" t="s">
        <v>1</v>
      </c>
      <c r="M25" s="21">
        <v>830</v>
      </c>
      <c r="N25" s="1" t="s">
        <v>57</v>
      </c>
      <c r="O25" s="17"/>
      <c r="P25" s="37">
        <v>0</v>
      </c>
      <c r="Q25" s="37"/>
      <c r="R25" s="45"/>
      <c r="S25" s="47">
        <v>0</v>
      </c>
      <c r="T25" s="39"/>
      <c r="U25" s="47">
        <v>0</v>
      </c>
      <c r="V25" s="39"/>
    </row>
    <row r="26" spans="1:22" ht="17.25" customHeight="1" x14ac:dyDescent="0.25">
      <c r="A26" s="46"/>
      <c r="B26" s="62"/>
      <c r="C26" s="62"/>
      <c r="D26" s="62"/>
      <c r="E26" s="62"/>
      <c r="F26" s="62"/>
      <c r="G26" s="62"/>
      <c r="H26" s="62"/>
      <c r="I26" s="12"/>
      <c r="J26" s="13">
        <v>1</v>
      </c>
      <c r="K26" s="13">
        <v>11</v>
      </c>
      <c r="L26" s="22"/>
      <c r="M26" s="21"/>
      <c r="N26" s="23" t="s">
        <v>45</v>
      </c>
      <c r="O26" s="17"/>
      <c r="P26" s="36">
        <f t="shared" ref="P26:V28" si="1">+P27</f>
        <v>50</v>
      </c>
      <c r="Q26" s="36">
        <f t="shared" si="1"/>
        <v>0</v>
      </c>
      <c r="R26" s="45"/>
      <c r="S26" s="38">
        <f t="shared" si="1"/>
        <v>50</v>
      </c>
      <c r="T26" s="38">
        <f t="shared" si="1"/>
        <v>0</v>
      </c>
      <c r="U26" s="38">
        <f t="shared" si="1"/>
        <v>50</v>
      </c>
      <c r="V26" s="38">
        <f t="shared" si="1"/>
        <v>0</v>
      </c>
    </row>
    <row r="27" spans="1:22" ht="17.25" customHeight="1" x14ac:dyDescent="0.25">
      <c r="A27" s="46"/>
      <c r="B27" s="62"/>
      <c r="C27" s="62"/>
      <c r="D27" s="62"/>
      <c r="E27" s="62"/>
      <c r="F27" s="62"/>
      <c r="G27" s="62"/>
      <c r="H27" s="62"/>
      <c r="I27" s="12"/>
      <c r="J27" s="18">
        <v>1</v>
      </c>
      <c r="K27" s="18">
        <v>11</v>
      </c>
      <c r="L27" s="22">
        <v>9900000000</v>
      </c>
      <c r="M27" s="21"/>
      <c r="N27" s="24" t="s">
        <v>3</v>
      </c>
      <c r="O27" s="17"/>
      <c r="P27" s="37">
        <f t="shared" si="1"/>
        <v>50</v>
      </c>
      <c r="Q27" s="37">
        <f t="shared" si="1"/>
        <v>0</v>
      </c>
      <c r="R27" s="45"/>
      <c r="S27" s="39">
        <f t="shared" si="1"/>
        <v>50</v>
      </c>
      <c r="T27" s="39">
        <f t="shared" si="1"/>
        <v>0</v>
      </c>
      <c r="U27" s="39">
        <f t="shared" si="1"/>
        <v>50</v>
      </c>
      <c r="V27" s="39">
        <f t="shared" si="1"/>
        <v>0</v>
      </c>
    </row>
    <row r="28" spans="1:22" ht="17.25" customHeight="1" x14ac:dyDescent="0.25">
      <c r="A28" s="46"/>
      <c r="B28" s="62"/>
      <c r="C28" s="62"/>
      <c r="D28" s="62"/>
      <c r="E28" s="62"/>
      <c r="F28" s="62"/>
      <c r="G28" s="62"/>
      <c r="H28" s="62"/>
      <c r="I28" s="12"/>
      <c r="J28" s="18">
        <v>1</v>
      </c>
      <c r="K28" s="18">
        <v>11</v>
      </c>
      <c r="L28" s="22">
        <v>9900000000</v>
      </c>
      <c r="M28" s="21">
        <v>800</v>
      </c>
      <c r="N28" s="24" t="s">
        <v>6</v>
      </c>
      <c r="O28" s="17"/>
      <c r="P28" s="37">
        <f t="shared" si="1"/>
        <v>50</v>
      </c>
      <c r="Q28" s="37">
        <f t="shared" si="1"/>
        <v>0</v>
      </c>
      <c r="R28" s="45"/>
      <c r="S28" s="39">
        <f t="shared" si="1"/>
        <v>50</v>
      </c>
      <c r="T28" s="39">
        <f t="shared" si="1"/>
        <v>0</v>
      </c>
      <c r="U28" s="39">
        <f t="shared" si="1"/>
        <v>50</v>
      </c>
      <c r="V28" s="39">
        <f t="shared" si="1"/>
        <v>0</v>
      </c>
    </row>
    <row r="29" spans="1:22" ht="17.25" customHeight="1" x14ac:dyDescent="0.25">
      <c r="A29" s="46"/>
      <c r="B29" s="62"/>
      <c r="C29" s="62"/>
      <c r="D29" s="62"/>
      <c r="E29" s="62"/>
      <c r="F29" s="62"/>
      <c r="G29" s="62"/>
      <c r="H29" s="62"/>
      <c r="I29" s="12"/>
      <c r="J29" s="18">
        <v>1</v>
      </c>
      <c r="K29" s="18">
        <v>11</v>
      </c>
      <c r="L29" s="22">
        <v>9900000000</v>
      </c>
      <c r="M29" s="21">
        <v>870</v>
      </c>
      <c r="N29" s="24" t="s">
        <v>46</v>
      </c>
      <c r="O29" s="17"/>
      <c r="P29" s="37">
        <v>50</v>
      </c>
      <c r="Q29" s="37">
        <v>0</v>
      </c>
      <c r="R29" s="45"/>
      <c r="S29" s="39">
        <v>50</v>
      </c>
      <c r="T29" s="39">
        <v>0</v>
      </c>
      <c r="U29" s="39">
        <v>50</v>
      </c>
      <c r="V29" s="39">
        <v>0</v>
      </c>
    </row>
    <row r="30" spans="1:22" ht="17.25" customHeight="1" x14ac:dyDescent="0.25">
      <c r="A30" s="46"/>
      <c r="B30" s="66">
        <v>113</v>
      </c>
      <c r="C30" s="66"/>
      <c r="D30" s="66"/>
      <c r="E30" s="66"/>
      <c r="F30" s="66"/>
      <c r="G30" s="66"/>
      <c r="H30" s="66"/>
      <c r="I30" s="12">
        <v>0</v>
      </c>
      <c r="J30" s="13">
        <v>1</v>
      </c>
      <c r="K30" s="13">
        <v>13</v>
      </c>
      <c r="L30" s="14" t="s">
        <v>4</v>
      </c>
      <c r="M30" s="15" t="s">
        <v>4</v>
      </c>
      <c r="N30" s="25" t="s">
        <v>20</v>
      </c>
      <c r="O30" s="26">
        <v>12149</v>
      </c>
      <c r="P30" s="36">
        <f>+P31</f>
        <v>56996.599999999991</v>
      </c>
      <c r="Q30" s="36">
        <f>+Q31</f>
        <v>0</v>
      </c>
      <c r="R30" s="45"/>
      <c r="S30" s="38">
        <f>+S31</f>
        <v>57976.5</v>
      </c>
      <c r="T30" s="38">
        <f>+T31</f>
        <v>0</v>
      </c>
      <c r="U30" s="38">
        <f>+U31</f>
        <v>57976.5</v>
      </c>
      <c r="V30" s="38">
        <f>+V31</f>
        <v>0</v>
      </c>
    </row>
    <row r="31" spans="1:22" ht="17.25" customHeight="1" x14ac:dyDescent="0.25">
      <c r="A31" s="46"/>
      <c r="B31" s="62"/>
      <c r="C31" s="62"/>
      <c r="D31" s="62"/>
      <c r="E31" s="62"/>
      <c r="F31" s="62"/>
      <c r="G31" s="62"/>
      <c r="H31" s="62"/>
      <c r="I31" s="12"/>
      <c r="J31" s="18">
        <v>1</v>
      </c>
      <c r="K31" s="18">
        <v>13</v>
      </c>
      <c r="L31" s="20" t="s">
        <v>1</v>
      </c>
      <c r="M31" s="21" t="s">
        <v>4</v>
      </c>
      <c r="N31" s="1" t="s">
        <v>3</v>
      </c>
      <c r="O31" s="17">
        <v>12149</v>
      </c>
      <c r="P31" s="37">
        <f>+P32+P34+P36</f>
        <v>56996.599999999991</v>
      </c>
      <c r="Q31" s="37">
        <v>0</v>
      </c>
      <c r="R31" s="45"/>
      <c r="S31" s="39">
        <f>+S32+S34+S36</f>
        <v>57976.5</v>
      </c>
      <c r="T31" s="39">
        <v>0</v>
      </c>
      <c r="U31" s="39">
        <f>+U32+U34+U36</f>
        <v>57976.5</v>
      </c>
      <c r="V31" s="39">
        <v>0</v>
      </c>
    </row>
    <row r="32" spans="1:22" ht="35.25" customHeight="1" x14ac:dyDescent="0.25">
      <c r="A32" s="46"/>
      <c r="B32" s="62"/>
      <c r="C32" s="62"/>
      <c r="D32" s="62"/>
      <c r="E32" s="62"/>
      <c r="F32" s="62"/>
      <c r="G32" s="62"/>
      <c r="H32" s="62"/>
      <c r="I32" s="12"/>
      <c r="J32" s="18">
        <v>1</v>
      </c>
      <c r="K32" s="18">
        <v>13</v>
      </c>
      <c r="L32" s="20" t="s">
        <v>1</v>
      </c>
      <c r="M32" s="21">
        <v>200</v>
      </c>
      <c r="N32" s="19" t="s">
        <v>38</v>
      </c>
      <c r="O32" s="17"/>
      <c r="P32" s="37">
        <f>+P33</f>
        <v>1629.7</v>
      </c>
      <c r="Q32" s="37">
        <v>0</v>
      </c>
      <c r="R32" s="45"/>
      <c r="S32" s="39">
        <f>+S33</f>
        <v>1550</v>
      </c>
      <c r="T32" s="39">
        <v>0</v>
      </c>
      <c r="U32" s="39">
        <f>+U33</f>
        <v>1550</v>
      </c>
      <c r="V32" s="39">
        <v>0</v>
      </c>
    </row>
    <row r="33" spans="1:22" ht="47.25" customHeight="1" x14ac:dyDescent="0.25">
      <c r="A33" s="46"/>
      <c r="B33" s="62"/>
      <c r="C33" s="62"/>
      <c r="D33" s="62"/>
      <c r="E33" s="62"/>
      <c r="F33" s="62"/>
      <c r="G33" s="62"/>
      <c r="H33" s="62"/>
      <c r="I33" s="12"/>
      <c r="J33" s="18">
        <v>1</v>
      </c>
      <c r="K33" s="18">
        <v>13</v>
      </c>
      <c r="L33" s="20" t="s">
        <v>1</v>
      </c>
      <c r="M33" s="21">
        <v>240</v>
      </c>
      <c r="N33" s="1" t="s">
        <v>2</v>
      </c>
      <c r="O33" s="17"/>
      <c r="P33" s="37">
        <f>1623.5+6.2</f>
        <v>1629.7</v>
      </c>
      <c r="Q33" s="37">
        <v>0</v>
      </c>
      <c r="R33" s="45">
        <v>6.2</v>
      </c>
      <c r="S33" s="39">
        <v>1550</v>
      </c>
      <c r="T33" s="39">
        <v>0</v>
      </c>
      <c r="U33" s="39">
        <v>1550</v>
      </c>
      <c r="V33" s="39">
        <v>0</v>
      </c>
    </row>
    <row r="34" spans="1:22" ht="36" customHeight="1" x14ac:dyDescent="0.25">
      <c r="A34" s="46"/>
      <c r="B34" s="66">
        <v>600</v>
      </c>
      <c r="C34" s="66"/>
      <c r="D34" s="66"/>
      <c r="E34" s="66"/>
      <c r="F34" s="66"/>
      <c r="G34" s="66"/>
      <c r="H34" s="66"/>
      <c r="I34" s="12">
        <v>0</v>
      </c>
      <c r="J34" s="18">
        <v>1</v>
      </c>
      <c r="K34" s="18">
        <v>13</v>
      </c>
      <c r="L34" s="20" t="s">
        <v>1</v>
      </c>
      <c r="M34" s="21">
        <v>600</v>
      </c>
      <c r="N34" s="19" t="s">
        <v>15</v>
      </c>
      <c r="O34" s="17">
        <v>11549</v>
      </c>
      <c r="P34" s="37">
        <f>+P35</f>
        <v>55266.899999999994</v>
      </c>
      <c r="Q34" s="37">
        <f>+Q35</f>
        <v>0</v>
      </c>
      <c r="R34" s="45"/>
      <c r="S34" s="39">
        <f>+S35</f>
        <v>56426.400000000001</v>
      </c>
      <c r="T34" s="39">
        <f>+T35</f>
        <v>0</v>
      </c>
      <c r="U34" s="39">
        <f>+U35</f>
        <v>56426.400000000001</v>
      </c>
      <c r="V34" s="39">
        <f>+V35</f>
        <v>0</v>
      </c>
    </row>
    <row r="35" spans="1:22" ht="20.25" customHeight="1" x14ac:dyDescent="0.25">
      <c r="A35" s="46"/>
      <c r="B35" s="66">
        <v>610</v>
      </c>
      <c r="C35" s="66"/>
      <c r="D35" s="66"/>
      <c r="E35" s="66"/>
      <c r="F35" s="66"/>
      <c r="G35" s="66"/>
      <c r="H35" s="66"/>
      <c r="I35" s="12">
        <v>0</v>
      </c>
      <c r="J35" s="18">
        <v>1</v>
      </c>
      <c r="K35" s="18">
        <v>13</v>
      </c>
      <c r="L35" s="20" t="s">
        <v>1</v>
      </c>
      <c r="M35" s="21">
        <v>610</v>
      </c>
      <c r="N35" s="1" t="s">
        <v>19</v>
      </c>
      <c r="O35" s="17">
        <v>11549</v>
      </c>
      <c r="P35" s="37">
        <f>50119.2+1075.9+525.1+1280+1266.7+1000</f>
        <v>55266.899999999994</v>
      </c>
      <c r="Q35" s="37">
        <v>0</v>
      </c>
      <c r="R35" s="45">
        <v>1000</v>
      </c>
      <c r="S35" s="39">
        <v>56426.400000000001</v>
      </c>
      <c r="T35" s="39">
        <v>0</v>
      </c>
      <c r="U35" s="39">
        <v>56426.400000000001</v>
      </c>
      <c r="V35" s="39">
        <v>0</v>
      </c>
    </row>
    <row r="36" spans="1:22" ht="19.5" customHeight="1" x14ac:dyDescent="0.25">
      <c r="A36" s="46"/>
      <c r="B36" s="66">
        <v>800</v>
      </c>
      <c r="C36" s="66"/>
      <c r="D36" s="66"/>
      <c r="E36" s="66"/>
      <c r="F36" s="66"/>
      <c r="G36" s="66"/>
      <c r="H36" s="66"/>
      <c r="I36" s="12">
        <v>0</v>
      </c>
      <c r="J36" s="18">
        <v>1</v>
      </c>
      <c r="K36" s="18">
        <v>13</v>
      </c>
      <c r="L36" s="20" t="s">
        <v>1</v>
      </c>
      <c r="M36" s="21">
        <v>800</v>
      </c>
      <c r="N36" s="19" t="s">
        <v>6</v>
      </c>
      <c r="O36" s="17">
        <v>600</v>
      </c>
      <c r="P36" s="37">
        <f>+P37</f>
        <v>100</v>
      </c>
      <c r="Q36" s="37">
        <v>0</v>
      </c>
      <c r="R36" s="45"/>
      <c r="S36" s="39">
        <f>+S37</f>
        <v>0.1</v>
      </c>
      <c r="T36" s="39">
        <v>0</v>
      </c>
      <c r="U36" s="39">
        <f>+U37</f>
        <v>0.1</v>
      </c>
      <c r="V36" s="39">
        <v>0</v>
      </c>
    </row>
    <row r="37" spans="1:22" ht="22.5" customHeight="1" x14ac:dyDescent="0.25">
      <c r="A37" s="46"/>
      <c r="B37" s="62"/>
      <c r="C37" s="62"/>
      <c r="D37" s="62"/>
      <c r="E37" s="62"/>
      <c r="F37" s="62"/>
      <c r="G37" s="62"/>
      <c r="H37" s="62"/>
      <c r="I37" s="12"/>
      <c r="J37" s="18">
        <v>1</v>
      </c>
      <c r="K37" s="18">
        <v>13</v>
      </c>
      <c r="L37" s="20" t="s">
        <v>1</v>
      </c>
      <c r="M37" s="21">
        <v>850</v>
      </c>
      <c r="N37" s="1" t="s">
        <v>23</v>
      </c>
      <c r="O37" s="17"/>
      <c r="P37" s="37">
        <v>100</v>
      </c>
      <c r="Q37" s="37">
        <v>0</v>
      </c>
      <c r="R37" s="45"/>
      <c r="S37" s="39">
        <v>0.1</v>
      </c>
      <c r="T37" s="39">
        <v>0</v>
      </c>
      <c r="U37" s="39">
        <v>0.1</v>
      </c>
      <c r="V37" s="39">
        <v>0</v>
      </c>
    </row>
    <row r="38" spans="1:22" ht="19.5" customHeight="1" x14ac:dyDescent="0.25">
      <c r="A38" s="46"/>
      <c r="B38" s="75">
        <v>200</v>
      </c>
      <c r="C38" s="75"/>
      <c r="D38" s="75"/>
      <c r="E38" s="75"/>
      <c r="F38" s="75"/>
      <c r="G38" s="75"/>
      <c r="H38" s="75"/>
      <c r="I38" s="12">
        <v>0</v>
      </c>
      <c r="J38" s="13">
        <v>2</v>
      </c>
      <c r="K38" s="13" t="s">
        <v>4</v>
      </c>
      <c r="L38" s="14" t="s">
        <v>4</v>
      </c>
      <c r="M38" s="15" t="s">
        <v>4</v>
      </c>
      <c r="N38" s="25" t="s">
        <v>18</v>
      </c>
      <c r="O38" s="17">
        <v>129.9</v>
      </c>
      <c r="P38" s="36">
        <f>+P39</f>
        <v>20</v>
      </c>
      <c r="Q38" s="36">
        <v>0</v>
      </c>
      <c r="R38" s="45"/>
      <c r="S38" s="38">
        <f>+S39</f>
        <v>100</v>
      </c>
      <c r="T38" s="38">
        <v>0</v>
      </c>
      <c r="U38" s="38">
        <f>+U39</f>
        <v>100</v>
      </c>
      <c r="V38" s="38">
        <v>0</v>
      </c>
    </row>
    <row r="39" spans="1:22" ht="19.5" customHeight="1" x14ac:dyDescent="0.25">
      <c r="A39" s="46"/>
      <c r="B39" s="66">
        <v>204</v>
      </c>
      <c r="C39" s="66"/>
      <c r="D39" s="66"/>
      <c r="E39" s="66"/>
      <c r="F39" s="66"/>
      <c r="G39" s="66"/>
      <c r="H39" s="66"/>
      <c r="I39" s="12">
        <v>0</v>
      </c>
      <c r="J39" s="18">
        <v>2</v>
      </c>
      <c r="K39" s="18">
        <v>4</v>
      </c>
      <c r="L39" s="20" t="s">
        <v>4</v>
      </c>
      <c r="M39" s="21" t="s">
        <v>4</v>
      </c>
      <c r="N39" s="1" t="s">
        <v>17</v>
      </c>
      <c r="O39" s="17">
        <v>129.9</v>
      </c>
      <c r="P39" s="37">
        <f>+P40</f>
        <v>20</v>
      </c>
      <c r="Q39" s="37">
        <v>0</v>
      </c>
      <c r="R39" s="45"/>
      <c r="S39" s="39">
        <f>+S40</f>
        <v>100</v>
      </c>
      <c r="T39" s="39">
        <v>0</v>
      </c>
      <c r="U39" s="39">
        <f>+U40</f>
        <v>100</v>
      </c>
      <c r="V39" s="39">
        <v>0</v>
      </c>
    </row>
    <row r="40" spans="1:22" ht="23.25" customHeight="1" x14ac:dyDescent="0.25">
      <c r="A40" s="46"/>
      <c r="B40" s="66" t="s">
        <v>1</v>
      </c>
      <c r="C40" s="66"/>
      <c r="D40" s="66"/>
      <c r="E40" s="66"/>
      <c r="F40" s="66"/>
      <c r="G40" s="66"/>
      <c r="H40" s="66"/>
      <c r="I40" s="12">
        <v>0</v>
      </c>
      <c r="J40" s="18">
        <v>2</v>
      </c>
      <c r="K40" s="18">
        <v>4</v>
      </c>
      <c r="L40" s="20" t="s">
        <v>1</v>
      </c>
      <c r="M40" s="21" t="s">
        <v>4</v>
      </c>
      <c r="N40" s="19" t="s">
        <v>3</v>
      </c>
      <c r="O40" s="17">
        <v>129.9</v>
      </c>
      <c r="P40" s="37">
        <f>+P41</f>
        <v>20</v>
      </c>
      <c r="Q40" s="37">
        <v>0</v>
      </c>
      <c r="R40" s="45"/>
      <c r="S40" s="39">
        <f>+S41</f>
        <v>100</v>
      </c>
      <c r="T40" s="39">
        <v>0</v>
      </c>
      <c r="U40" s="39">
        <f>+U41</f>
        <v>100</v>
      </c>
      <c r="V40" s="39">
        <v>0</v>
      </c>
    </row>
    <row r="41" spans="1:22" ht="36.75" customHeight="1" x14ac:dyDescent="0.25">
      <c r="A41" s="46"/>
      <c r="B41" s="66">
        <v>200</v>
      </c>
      <c r="C41" s="66"/>
      <c r="D41" s="66"/>
      <c r="E41" s="66"/>
      <c r="F41" s="66"/>
      <c r="G41" s="66"/>
      <c r="H41" s="66"/>
      <c r="I41" s="12">
        <v>0</v>
      </c>
      <c r="J41" s="18">
        <v>2</v>
      </c>
      <c r="K41" s="18">
        <v>4</v>
      </c>
      <c r="L41" s="20" t="s">
        <v>1</v>
      </c>
      <c r="M41" s="21">
        <v>200</v>
      </c>
      <c r="N41" s="19" t="s">
        <v>38</v>
      </c>
      <c r="O41" s="17">
        <v>129.9</v>
      </c>
      <c r="P41" s="37">
        <f>+P42</f>
        <v>20</v>
      </c>
      <c r="Q41" s="37">
        <v>0</v>
      </c>
      <c r="R41" s="45"/>
      <c r="S41" s="39">
        <f>+S42</f>
        <v>100</v>
      </c>
      <c r="T41" s="39">
        <v>0</v>
      </c>
      <c r="U41" s="39">
        <f>+U42</f>
        <v>100</v>
      </c>
      <c r="V41" s="39">
        <v>0</v>
      </c>
    </row>
    <row r="42" spans="1:22" ht="47.25" customHeight="1" x14ac:dyDescent="0.25">
      <c r="A42" s="46"/>
      <c r="B42" s="66">
        <v>240</v>
      </c>
      <c r="C42" s="66"/>
      <c r="D42" s="66"/>
      <c r="E42" s="66"/>
      <c r="F42" s="66"/>
      <c r="G42" s="66"/>
      <c r="H42" s="66"/>
      <c r="I42" s="12">
        <v>0</v>
      </c>
      <c r="J42" s="18">
        <v>2</v>
      </c>
      <c r="K42" s="18">
        <v>4</v>
      </c>
      <c r="L42" s="20" t="s">
        <v>1</v>
      </c>
      <c r="M42" s="21">
        <v>240</v>
      </c>
      <c r="N42" s="19" t="s">
        <v>2</v>
      </c>
      <c r="O42" s="17">
        <v>129.9</v>
      </c>
      <c r="P42" s="37">
        <f>100-80</f>
        <v>20</v>
      </c>
      <c r="Q42" s="37">
        <v>0</v>
      </c>
      <c r="R42" s="45"/>
      <c r="S42" s="39">
        <v>100</v>
      </c>
      <c r="T42" s="39">
        <v>0</v>
      </c>
      <c r="U42" s="39">
        <v>100</v>
      </c>
      <c r="V42" s="39">
        <v>0</v>
      </c>
    </row>
    <row r="43" spans="1:22" ht="34.5" customHeight="1" x14ac:dyDescent="0.25">
      <c r="A43" s="46"/>
      <c r="B43" s="75">
        <v>300</v>
      </c>
      <c r="C43" s="75"/>
      <c r="D43" s="75"/>
      <c r="E43" s="75"/>
      <c r="F43" s="75"/>
      <c r="G43" s="75"/>
      <c r="H43" s="75"/>
      <c r="I43" s="12">
        <v>0</v>
      </c>
      <c r="J43" s="13">
        <v>3</v>
      </c>
      <c r="K43" s="13" t="s">
        <v>4</v>
      </c>
      <c r="L43" s="14" t="s">
        <v>4</v>
      </c>
      <c r="M43" s="15" t="s">
        <v>4</v>
      </c>
      <c r="N43" s="16" t="s">
        <v>16</v>
      </c>
      <c r="O43" s="17">
        <v>2449.4</v>
      </c>
      <c r="P43" s="36">
        <f>+P44</f>
        <v>700</v>
      </c>
      <c r="Q43" s="36">
        <v>0</v>
      </c>
      <c r="R43" s="45"/>
      <c r="S43" s="38">
        <f>+S44</f>
        <v>30</v>
      </c>
      <c r="T43" s="38">
        <v>0</v>
      </c>
      <c r="U43" s="38">
        <f>+U44</f>
        <v>30</v>
      </c>
      <c r="V43" s="38">
        <v>0</v>
      </c>
    </row>
    <row r="44" spans="1:22" ht="44.25" customHeight="1" x14ac:dyDescent="0.25">
      <c r="A44" s="46"/>
      <c r="B44" s="66">
        <v>309</v>
      </c>
      <c r="C44" s="66"/>
      <c r="D44" s="66"/>
      <c r="E44" s="66"/>
      <c r="F44" s="66"/>
      <c r="G44" s="66"/>
      <c r="H44" s="66"/>
      <c r="I44" s="12">
        <v>0</v>
      </c>
      <c r="J44" s="18">
        <v>3</v>
      </c>
      <c r="K44" s="18">
        <v>10</v>
      </c>
      <c r="L44" s="20" t="s">
        <v>4</v>
      </c>
      <c r="M44" s="21" t="s">
        <v>4</v>
      </c>
      <c r="N44" s="19" t="s">
        <v>69</v>
      </c>
      <c r="O44" s="17">
        <v>487.4</v>
      </c>
      <c r="P44" s="37">
        <f>+P45</f>
        <v>700</v>
      </c>
      <c r="Q44" s="37">
        <v>0</v>
      </c>
      <c r="R44" s="45"/>
      <c r="S44" s="39">
        <f>+S45</f>
        <v>30</v>
      </c>
      <c r="T44" s="39">
        <v>0</v>
      </c>
      <c r="U44" s="39">
        <f>+U45</f>
        <v>30</v>
      </c>
      <c r="V44" s="39">
        <v>0</v>
      </c>
    </row>
    <row r="45" spans="1:22" ht="21" customHeight="1" x14ac:dyDescent="0.25">
      <c r="A45" s="46"/>
      <c r="B45" s="66" t="s">
        <v>1</v>
      </c>
      <c r="C45" s="66"/>
      <c r="D45" s="66"/>
      <c r="E45" s="66"/>
      <c r="F45" s="66"/>
      <c r="G45" s="66"/>
      <c r="H45" s="66"/>
      <c r="I45" s="12">
        <v>0</v>
      </c>
      <c r="J45" s="18">
        <v>3</v>
      </c>
      <c r="K45" s="18">
        <v>10</v>
      </c>
      <c r="L45" s="20" t="s">
        <v>1</v>
      </c>
      <c r="M45" s="21" t="s">
        <v>4</v>
      </c>
      <c r="N45" s="1" t="s">
        <v>3</v>
      </c>
      <c r="O45" s="17">
        <v>487.4</v>
      </c>
      <c r="P45" s="37">
        <f>+P46</f>
        <v>700</v>
      </c>
      <c r="Q45" s="37">
        <v>0</v>
      </c>
      <c r="R45" s="45"/>
      <c r="S45" s="39">
        <f>+S46</f>
        <v>30</v>
      </c>
      <c r="T45" s="39">
        <v>0</v>
      </c>
      <c r="U45" s="39">
        <f>+U46</f>
        <v>30</v>
      </c>
      <c r="V45" s="39">
        <v>0</v>
      </c>
    </row>
    <row r="46" spans="1:22" ht="39.75" customHeight="1" x14ac:dyDescent="0.25">
      <c r="A46" s="46"/>
      <c r="B46" s="66">
        <v>200</v>
      </c>
      <c r="C46" s="66"/>
      <c r="D46" s="66"/>
      <c r="E46" s="66"/>
      <c r="F46" s="66"/>
      <c r="G46" s="66"/>
      <c r="H46" s="66"/>
      <c r="I46" s="12">
        <v>0</v>
      </c>
      <c r="J46" s="18">
        <v>3</v>
      </c>
      <c r="K46" s="18">
        <v>10</v>
      </c>
      <c r="L46" s="20" t="s">
        <v>1</v>
      </c>
      <c r="M46" s="21">
        <v>200</v>
      </c>
      <c r="N46" s="19" t="s">
        <v>38</v>
      </c>
      <c r="O46" s="17">
        <v>487.4</v>
      </c>
      <c r="P46" s="37">
        <f>+P47</f>
        <v>700</v>
      </c>
      <c r="Q46" s="37">
        <v>0</v>
      </c>
      <c r="R46" s="45"/>
      <c r="S46" s="39">
        <f>+S47</f>
        <v>30</v>
      </c>
      <c r="T46" s="39">
        <v>0</v>
      </c>
      <c r="U46" s="39">
        <f>+U47</f>
        <v>30</v>
      </c>
      <c r="V46" s="39">
        <v>0</v>
      </c>
    </row>
    <row r="47" spans="1:22" ht="39.75" customHeight="1" x14ac:dyDescent="0.25">
      <c r="A47" s="46"/>
      <c r="B47" s="66">
        <v>240</v>
      </c>
      <c r="C47" s="66"/>
      <c r="D47" s="66"/>
      <c r="E47" s="66"/>
      <c r="F47" s="66"/>
      <c r="G47" s="66"/>
      <c r="H47" s="66"/>
      <c r="I47" s="12">
        <v>0</v>
      </c>
      <c r="J47" s="18">
        <v>3</v>
      </c>
      <c r="K47" s="18">
        <v>10</v>
      </c>
      <c r="L47" s="20" t="s">
        <v>1</v>
      </c>
      <c r="M47" s="21">
        <v>240</v>
      </c>
      <c r="N47" s="19" t="s">
        <v>2</v>
      </c>
      <c r="O47" s="17">
        <v>470</v>
      </c>
      <c r="P47" s="37">
        <f>50+600+50</f>
        <v>700</v>
      </c>
      <c r="Q47" s="37">
        <v>0</v>
      </c>
      <c r="R47" s="45"/>
      <c r="S47" s="39">
        <v>30</v>
      </c>
      <c r="T47" s="39">
        <v>0</v>
      </c>
      <c r="U47" s="39">
        <v>30</v>
      </c>
      <c r="V47" s="39">
        <v>0</v>
      </c>
    </row>
    <row r="48" spans="1:22" ht="21" customHeight="1" x14ac:dyDescent="0.25">
      <c r="A48" s="46"/>
      <c r="B48" s="62"/>
      <c r="C48" s="62"/>
      <c r="D48" s="62"/>
      <c r="E48" s="62"/>
      <c r="F48" s="62"/>
      <c r="G48" s="62"/>
      <c r="H48" s="62"/>
      <c r="I48" s="12"/>
      <c r="J48" s="13">
        <v>4</v>
      </c>
      <c r="K48" s="13"/>
      <c r="L48" s="14"/>
      <c r="M48" s="15"/>
      <c r="N48" s="25" t="s">
        <v>37</v>
      </c>
      <c r="O48" s="26"/>
      <c r="P48" s="36">
        <f t="shared" ref="P48:V51" si="2">+P49</f>
        <v>59853.4</v>
      </c>
      <c r="Q48" s="36">
        <f t="shared" si="2"/>
        <v>55421.1</v>
      </c>
      <c r="R48" s="45"/>
      <c r="S48" s="38">
        <f t="shared" si="2"/>
        <v>122.5</v>
      </c>
      <c r="T48" s="38">
        <f t="shared" si="2"/>
        <v>0</v>
      </c>
      <c r="U48" s="38">
        <f t="shared" si="2"/>
        <v>133</v>
      </c>
      <c r="V48" s="38">
        <f t="shared" si="2"/>
        <v>0</v>
      </c>
    </row>
    <row r="49" spans="1:22" ht="18" customHeight="1" x14ac:dyDescent="0.25">
      <c r="A49" s="46"/>
      <c r="B49" s="62"/>
      <c r="C49" s="62"/>
      <c r="D49" s="62"/>
      <c r="E49" s="62"/>
      <c r="F49" s="62"/>
      <c r="G49" s="62"/>
      <c r="H49" s="62"/>
      <c r="I49" s="12"/>
      <c r="J49" s="18">
        <v>4</v>
      </c>
      <c r="K49" s="18">
        <v>9</v>
      </c>
      <c r="L49" s="20"/>
      <c r="M49" s="21"/>
      <c r="N49" s="19" t="s">
        <v>39</v>
      </c>
      <c r="O49" s="17"/>
      <c r="P49" s="37">
        <f t="shared" si="2"/>
        <v>59853.4</v>
      </c>
      <c r="Q49" s="37">
        <f t="shared" si="2"/>
        <v>55421.1</v>
      </c>
      <c r="R49" s="45"/>
      <c r="S49" s="39">
        <f t="shared" si="2"/>
        <v>122.5</v>
      </c>
      <c r="T49" s="39">
        <f t="shared" si="2"/>
        <v>0</v>
      </c>
      <c r="U49" s="39">
        <f t="shared" si="2"/>
        <v>133</v>
      </c>
      <c r="V49" s="39">
        <f t="shared" si="2"/>
        <v>0</v>
      </c>
    </row>
    <row r="50" spans="1:22" ht="56.25" customHeight="1" x14ac:dyDescent="0.25">
      <c r="A50" s="46"/>
      <c r="B50" s="62"/>
      <c r="C50" s="62"/>
      <c r="D50" s="62"/>
      <c r="E50" s="62"/>
      <c r="F50" s="62"/>
      <c r="G50" s="62"/>
      <c r="H50" s="62"/>
      <c r="I50" s="12"/>
      <c r="J50" s="18">
        <v>4</v>
      </c>
      <c r="K50" s="18">
        <v>9</v>
      </c>
      <c r="L50" s="20" t="s">
        <v>48</v>
      </c>
      <c r="M50" s="21"/>
      <c r="N50" s="1" t="s">
        <v>49</v>
      </c>
      <c r="O50" s="17"/>
      <c r="P50" s="37">
        <f t="shared" si="2"/>
        <v>59853.4</v>
      </c>
      <c r="Q50" s="37">
        <f t="shared" si="2"/>
        <v>55421.1</v>
      </c>
      <c r="R50" s="45"/>
      <c r="S50" s="39">
        <f t="shared" si="2"/>
        <v>122.5</v>
      </c>
      <c r="T50" s="39">
        <f t="shared" si="2"/>
        <v>0</v>
      </c>
      <c r="U50" s="39">
        <f t="shared" si="2"/>
        <v>133</v>
      </c>
      <c r="V50" s="39">
        <f t="shared" si="2"/>
        <v>0</v>
      </c>
    </row>
    <row r="51" spans="1:22" ht="42.75" customHeight="1" x14ac:dyDescent="0.25">
      <c r="A51" s="46"/>
      <c r="B51" s="62"/>
      <c r="C51" s="62"/>
      <c r="D51" s="62"/>
      <c r="E51" s="62"/>
      <c r="F51" s="62"/>
      <c r="G51" s="62"/>
      <c r="H51" s="62"/>
      <c r="I51" s="12"/>
      <c r="J51" s="18">
        <v>4</v>
      </c>
      <c r="K51" s="18">
        <v>9</v>
      </c>
      <c r="L51" s="20" t="s">
        <v>48</v>
      </c>
      <c r="M51" s="21">
        <v>600</v>
      </c>
      <c r="N51" s="1" t="s">
        <v>15</v>
      </c>
      <c r="O51" s="17"/>
      <c r="P51" s="37">
        <f t="shared" si="2"/>
        <v>59853.4</v>
      </c>
      <c r="Q51" s="37">
        <f t="shared" si="2"/>
        <v>55421.1</v>
      </c>
      <c r="R51" s="45"/>
      <c r="S51" s="39">
        <f t="shared" si="2"/>
        <v>122.5</v>
      </c>
      <c r="T51" s="39">
        <f t="shared" si="2"/>
        <v>0</v>
      </c>
      <c r="U51" s="39">
        <f t="shared" si="2"/>
        <v>133</v>
      </c>
      <c r="V51" s="39">
        <f t="shared" si="2"/>
        <v>0</v>
      </c>
    </row>
    <row r="52" spans="1:22" ht="25.5" customHeight="1" x14ac:dyDescent="0.25">
      <c r="A52" s="46"/>
      <c r="B52" s="62"/>
      <c r="C52" s="62"/>
      <c r="D52" s="62"/>
      <c r="E52" s="62"/>
      <c r="F52" s="62"/>
      <c r="G52" s="62"/>
      <c r="H52" s="62"/>
      <c r="I52" s="12"/>
      <c r="J52" s="18">
        <v>4</v>
      </c>
      <c r="K52" s="18">
        <v>9</v>
      </c>
      <c r="L52" s="20" t="s">
        <v>48</v>
      </c>
      <c r="M52" s="21">
        <v>610</v>
      </c>
      <c r="N52" s="1" t="s">
        <v>19</v>
      </c>
      <c r="O52" s="17"/>
      <c r="P52" s="37">
        <f>7752.9-3459.2+1438.6+56100-678.9-1300</f>
        <v>59853.4</v>
      </c>
      <c r="Q52" s="37">
        <f>56100-678.9</f>
        <v>55421.1</v>
      </c>
      <c r="R52" s="45"/>
      <c r="S52" s="39">
        <v>122.5</v>
      </c>
      <c r="T52" s="39">
        <v>0</v>
      </c>
      <c r="U52" s="39">
        <v>133</v>
      </c>
      <c r="V52" s="39">
        <v>0</v>
      </c>
    </row>
    <row r="53" spans="1:22" ht="27" customHeight="1" x14ac:dyDescent="0.25">
      <c r="A53" s="46"/>
      <c r="B53" s="75">
        <v>500</v>
      </c>
      <c r="C53" s="75"/>
      <c r="D53" s="75"/>
      <c r="E53" s="75"/>
      <c r="F53" s="75"/>
      <c r="G53" s="75"/>
      <c r="H53" s="75"/>
      <c r="I53" s="12">
        <v>0</v>
      </c>
      <c r="J53" s="13">
        <v>5</v>
      </c>
      <c r="K53" s="13" t="s">
        <v>4</v>
      </c>
      <c r="L53" s="14" t="s">
        <v>4</v>
      </c>
      <c r="M53" s="15" t="s">
        <v>4</v>
      </c>
      <c r="N53" s="16" t="s">
        <v>14</v>
      </c>
      <c r="O53" s="17">
        <v>56463.5</v>
      </c>
      <c r="P53" s="36">
        <f>+P54</f>
        <v>59406.9</v>
      </c>
      <c r="Q53" s="36">
        <f>+Q54</f>
        <v>15562.800000000001</v>
      </c>
      <c r="R53" s="45"/>
      <c r="S53" s="38">
        <f>S54+S68</f>
        <v>24396.3</v>
      </c>
      <c r="T53" s="38">
        <f>+T54</f>
        <v>0</v>
      </c>
      <c r="U53" s="38">
        <f>U54+U68</f>
        <v>27601.5</v>
      </c>
      <c r="V53" s="38">
        <f>+V54</f>
        <v>0</v>
      </c>
    </row>
    <row r="54" spans="1:22" ht="18.75" customHeight="1" x14ac:dyDescent="0.25">
      <c r="A54" s="46"/>
      <c r="B54" s="66">
        <v>503</v>
      </c>
      <c r="C54" s="66"/>
      <c r="D54" s="66"/>
      <c r="E54" s="66"/>
      <c r="F54" s="66"/>
      <c r="G54" s="66"/>
      <c r="H54" s="66"/>
      <c r="I54" s="12">
        <v>0</v>
      </c>
      <c r="J54" s="18">
        <v>5</v>
      </c>
      <c r="K54" s="18">
        <v>3</v>
      </c>
      <c r="L54" s="20" t="s">
        <v>4</v>
      </c>
      <c r="M54" s="21" t="s">
        <v>4</v>
      </c>
      <c r="N54" s="19" t="s">
        <v>13</v>
      </c>
      <c r="O54" s="17">
        <v>56463.5</v>
      </c>
      <c r="P54" s="37">
        <f>+P55+P62+P65</f>
        <v>59406.9</v>
      </c>
      <c r="Q54" s="37">
        <f>+Q55+Q62</f>
        <v>15562.800000000001</v>
      </c>
      <c r="R54" s="45"/>
      <c r="S54" s="39">
        <f>+S55+S62+S65</f>
        <v>21748.1</v>
      </c>
      <c r="T54" s="39">
        <f>+T55+T62</f>
        <v>0</v>
      </c>
      <c r="U54" s="39">
        <f>+U55+U62+U65</f>
        <v>24953.200000000001</v>
      </c>
      <c r="V54" s="39">
        <f>+V55+V62</f>
        <v>0</v>
      </c>
    </row>
    <row r="55" spans="1:22" ht="18.75" hidden="1" customHeight="1" x14ac:dyDescent="0.25">
      <c r="A55" s="46"/>
      <c r="B55" s="62"/>
      <c r="C55" s="62"/>
      <c r="D55" s="62"/>
      <c r="E55" s="62"/>
      <c r="F55" s="62"/>
      <c r="G55" s="62"/>
      <c r="H55" s="62"/>
      <c r="I55" s="12"/>
      <c r="J55" s="18">
        <v>5</v>
      </c>
      <c r="K55" s="18">
        <v>3</v>
      </c>
      <c r="L55" s="20" t="s">
        <v>1</v>
      </c>
      <c r="M55" s="21"/>
      <c r="N55" s="1" t="s">
        <v>3</v>
      </c>
      <c r="O55" s="17"/>
      <c r="P55" s="37">
        <f>+P56+P58+P60</f>
        <v>9657.9000000000015</v>
      </c>
      <c r="Q55" s="37">
        <f>+Q56+Q58+Q60</f>
        <v>5249.1</v>
      </c>
      <c r="R55" s="45"/>
      <c r="S55" s="39">
        <f>+S56+S58+S60</f>
        <v>0</v>
      </c>
      <c r="T55" s="39">
        <f>+T56+T58+T60</f>
        <v>0</v>
      </c>
      <c r="U55" s="39">
        <f>+U56+U58+U60</f>
        <v>0</v>
      </c>
      <c r="V55" s="39">
        <f>+V56+V58+V60</f>
        <v>0</v>
      </c>
    </row>
    <row r="56" spans="1:22" ht="33" hidden="1" customHeight="1" x14ac:dyDescent="0.25">
      <c r="A56" s="46"/>
      <c r="B56" s="62"/>
      <c r="C56" s="62"/>
      <c r="D56" s="62"/>
      <c r="E56" s="62"/>
      <c r="F56" s="62"/>
      <c r="G56" s="62"/>
      <c r="H56" s="62"/>
      <c r="I56" s="12"/>
      <c r="J56" s="18">
        <v>5</v>
      </c>
      <c r="K56" s="18">
        <v>3</v>
      </c>
      <c r="L56" s="20" t="s">
        <v>1</v>
      </c>
      <c r="M56" s="21">
        <v>200</v>
      </c>
      <c r="N56" s="19" t="s">
        <v>38</v>
      </c>
      <c r="O56" s="17"/>
      <c r="P56" s="37">
        <f>+P57</f>
        <v>6095.7000000000007</v>
      </c>
      <c r="Q56" s="37">
        <f>+Q57</f>
        <v>5249.1</v>
      </c>
      <c r="R56" s="45"/>
      <c r="S56" s="39">
        <f>+S57</f>
        <v>0</v>
      </c>
      <c r="T56" s="39">
        <f>+T57</f>
        <v>0</v>
      </c>
      <c r="U56" s="39">
        <f>+U57</f>
        <v>0</v>
      </c>
      <c r="V56" s="39">
        <f>+V57</f>
        <v>0</v>
      </c>
    </row>
    <row r="57" spans="1:22" ht="36" hidden="1" customHeight="1" x14ac:dyDescent="0.25">
      <c r="A57" s="46"/>
      <c r="B57" s="62"/>
      <c r="C57" s="62"/>
      <c r="D57" s="62"/>
      <c r="E57" s="62"/>
      <c r="F57" s="62"/>
      <c r="G57" s="62"/>
      <c r="H57" s="62"/>
      <c r="I57" s="12"/>
      <c r="J57" s="18">
        <v>5</v>
      </c>
      <c r="K57" s="18">
        <v>3</v>
      </c>
      <c r="L57" s="20" t="s">
        <v>1</v>
      </c>
      <c r="M57" s="21">
        <v>240</v>
      </c>
      <c r="N57" s="19" t="s">
        <v>2</v>
      </c>
      <c r="O57" s="17"/>
      <c r="P57" s="37">
        <f>90+4967.5+153.1+200+377.3+281.6+26.2</f>
        <v>6095.7000000000007</v>
      </c>
      <c r="Q57" s="37">
        <f>4967.5+281.6</f>
        <v>5249.1</v>
      </c>
      <c r="R57" s="45">
        <v>26.2</v>
      </c>
      <c r="S57" s="39">
        <v>0</v>
      </c>
      <c r="T57" s="39">
        <v>0</v>
      </c>
      <c r="U57" s="39">
        <v>0</v>
      </c>
      <c r="V57" s="39">
        <v>0</v>
      </c>
    </row>
    <row r="58" spans="1:22" ht="49.5" hidden="1" customHeight="1" x14ac:dyDescent="0.25">
      <c r="A58" s="46"/>
      <c r="B58" s="62"/>
      <c r="C58" s="62"/>
      <c r="D58" s="62"/>
      <c r="E58" s="62"/>
      <c r="F58" s="62"/>
      <c r="G58" s="62"/>
      <c r="H58" s="62"/>
      <c r="I58" s="12"/>
      <c r="J58" s="18">
        <v>5</v>
      </c>
      <c r="K58" s="18">
        <v>3</v>
      </c>
      <c r="L58" s="20" t="s">
        <v>1</v>
      </c>
      <c r="M58" s="21">
        <v>600</v>
      </c>
      <c r="N58" s="1" t="s">
        <v>15</v>
      </c>
      <c r="O58" s="17"/>
      <c r="P58" s="37">
        <f>+P59</f>
        <v>1062.2</v>
      </c>
      <c r="Q58" s="37">
        <f>+Q59</f>
        <v>0</v>
      </c>
      <c r="R58" s="45"/>
      <c r="S58" s="39">
        <f>+S59</f>
        <v>0</v>
      </c>
      <c r="T58" s="39">
        <f>+T59</f>
        <v>0</v>
      </c>
      <c r="U58" s="39">
        <f>+U59</f>
        <v>0</v>
      </c>
      <c r="V58" s="39">
        <f>+V59</f>
        <v>0</v>
      </c>
    </row>
    <row r="59" spans="1:22" ht="36" hidden="1" customHeight="1" x14ac:dyDescent="0.25">
      <c r="A59" s="46"/>
      <c r="B59" s="62"/>
      <c r="C59" s="62"/>
      <c r="D59" s="62"/>
      <c r="E59" s="62"/>
      <c r="F59" s="62"/>
      <c r="G59" s="62"/>
      <c r="H59" s="62"/>
      <c r="I59" s="12"/>
      <c r="J59" s="18">
        <v>5</v>
      </c>
      <c r="K59" s="18">
        <v>3</v>
      </c>
      <c r="L59" s="20" t="s">
        <v>1</v>
      </c>
      <c r="M59" s="21">
        <v>610</v>
      </c>
      <c r="N59" s="1" t="s">
        <v>19</v>
      </c>
      <c r="O59" s="17"/>
      <c r="P59" s="37">
        <v>1062.2</v>
      </c>
      <c r="Q59" s="37">
        <v>0</v>
      </c>
      <c r="R59" s="45"/>
      <c r="S59" s="39">
        <v>0</v>
      </c>
      <c r="T59" s="39">
        <v>0</v>
      </c>
      <c r="U59" s="39">
        <v>0</v>
      </c>
      <c r="V59" s="39">
        <v>0</v>
      </c>
    </row>
    <row r="60" spans="1:22" ht="36" hidden="1" customHeight="1" x14ac:dyDescent="0.25">
      <c r="A60" s="46"/>
      <c r="B60" s="62"/>
      <c r="C60" s="62"/>
      <c r="D60" s="62"/>
      <c r="E60" s="62"/>
      <c r="F60" s="62"/>
      <c r="G60" s="62"/>
      <c r="H60" s="62"/>
      <c r="I60" s="12"/>
      <c r="J60" s="18">
        <v>5</v>
      </c>
      <c r="K60" s="18">
        <v>3</v>
      </c>
      <c r="L60" s="20" t="s">
        <v>1</v>
      </c>
      <c r="M60" s="21">
        <v>800</v>
      </c>
      <c r="N60" s="1" t="s">
        <v>6</v>
      </c>
      <c r="O60" s="17"/>
      <c r="P60" s="37">
        <f>+P61</f>
        <v>2500</v>
      </c>
      <c r="Q60" s="37">
        <f>+Q61</f>
        <v>0</v>
      </c>
      <c r="R60" s="45"/>
      <c r="S60" s="39">
        <f>+S61</f>
        <v>0</v>
      </c>
      <c r="T60" s="39">
        <f>+T61</f>
        <v>0</v>
      </c>
      <c r="U60" s="39">
        <f>+U61</f>
        <v>0</v>
      </c>
      <c r="V60" s="39">
        <f>+V61</f>
        <v>0</v>
      </c>
    </row>
    <row r="61" spans="1:22" ht="65.25" hidden="1" customHeight="1" x14ac:dyDescent="0.25">
      <c r="A61" s="46"/>
      <c r="B61" s="62"/>
      <c r="C61" s="62"/>
      <c r="D61" s="62"/>
      <c r="E61" s="62"/>
      <c r="F61" s="62"/>
      <c r="G61" s="62"/>
      <c r="H61" s="62"/>
      <c r="I61" s="12"/>
      <c r="J61" s="18">
        <v>5</v>
      </c>
      <c r="K61" s="18">
        <v>3</v>
      </c>
      <c r="L61" s="20" t="s">
        <v>1</v>
      </c>
      <c r="M61" s="21">
        <v>810</v>
      </c>
      <c r="N61" s="19" t="s">
        <v>5</v>
      </c>
      <c r="O61" s="17"/>
      <c r="P61" s="37">
        <f>1000+1500</f>
        <v>2500</v>
      </c>
      <c r="Q61" s="37">
        <v>0</v>
      </c>
      <c r="R61" s="45"/>
      <c r="S61" s="39">
        <v>0</v>
      </c>
      <c r="T61" s="39">
        <v>0</v>
      </c>
      <c r="U61" s="39">
        <v>0</v>
      </c>
      <c r="V61" s="39">
        <v>0</v>
      </c>
    </row>
    <row r="62" spans="1:22" ht="35.25" customHeight="1" x14ac:dyDescent="0.25">
      <c r="A62" s="46"/>
      <c r="B62" s="62"/>
      <c r="C62" s="62"/>
      <c r="D62" s="62"/>
      <c r="E62" s="62"/>
      <c r="F62" s="62"/>
      <c r="G62" s="62"/>
      <c r="H62" s="62"/>
      <c r="I62" s="12"/>
      <c r="J62" s="18">
        <v>5</v>
      </c>
      <c r="K62" s="18">
        <v>3</v>
      </c>
      <c r="L62" s="20" t="s">
        <v>44</v>
      </c>
      <c r="M62" s="21"/>
      <c r="N62" s="19" t="s">
        <v>70</v>
      </c>
      <c r="O62" s="17"/>
      <c r="P62" s="37">
        <f>+P63</f>
        <v>10856.5</v>
      </c>
      <c r="Q62" s="37">
        <f>+Q63</f>
        <v>10313.700000000001</v>
      </c>
      <c r="R62" s="45"/>
      <c r="S62" s="39">
        <f t="shared" ref="S62:V63" si="3">+S63</f>
        <v>600</v>
      </c>
      <c r="T62" s="39">
        <f t="shared" si="3"/>
        <v>0</v>
      </c>
      <c r="U62" s="39">
        <f t="shared" si="3"/>
        <v>0</v>
      </c>
      <c r="V62" s="39">
        <f t="shared" si="3"/>
        <v>0</v>
      </c>
    </row>
    <row r="63" spans="1:22" ht="38.25" customHeight="1" x14ac:dyDescent="0.25">
      <c r="A63" s="46"/>
      <c r="B63" s="62"/>
      <c r="C63" s="62"/>
      <c r="D63" s="62"/>
      <c r="E63" s="62"/>
      <c r="F63" s="62"/>
      <c r="G63" s="62"/>
      <c r="H63" s="62"/>
      <c r="I63" s="12"/>
      <c r="J63" s="18">
        <v>5</v>
      </c>
      <c r="K63" s="18">
        <v>3</v>
      </c>
      <c r="L63" s="20" t="s">
        <v>44</v>
      </c>
      <c r="M63" s="21">
        <v>600</v>
      </c>
      <c r="N63" s="1" t="s">
        <v>15</v>
      </c>
      <c r="O63" s="17"/>
      <c r="P63" s="37">
        <f>+P64</f>
        <v>10856.5</v>
      </c>
      <c r="Q63" s="37">
        <f>+Q64</f>
        <v>10313.700000000001</v>
      </c>
      <c r="R63" s="45"/>
      <c r="S63" s="39">
        <f t="shared" si="3"/>
        <v>600</v>
      </c>
      <c r="T63" s="39">
        <f t="shared" si="3"/>
        <v>0</v>
      </c>
      <c r="U63" s="39">
        <f t="shared" si="3"/>
        <v>0</v>
      </c>
      <c r="V63" s="39">
        <f t="shared" si="3"/>
        <v>0</v>
      </c>
    </row>
    <row r="64" spans="1:22" ht="32.25" customHeight="1" x14ac:dyDescent="0.25">
      <c r="A64" s="46"/>
      <c r="B64" s="62"/>
      <c r="C64" s="62"/>
      <c r="D64" s="62"/>
      <c r="E64" s="62"/>
      <c r="F64" s="62"/>
      <c r="G64" s="62"/>
      <c r="H64" s="62"/>
      <c r="I64" s="12"/>
      <c r="J64" s="18">
        <v>5</v>
      </c>
      <c r="K64" s="18">
        <v>3</v>
      </c>
      <c r="L64" s="20" t="s">
        <v>44</v>
      </c>
      <c r="M64" s="21">
        <v>610</v>
      </c>
      <c r="N64" s="1" t="s">
        <v>19</v>
      </c>
      <c r="O64" s="17"/>
      <c r="P64" s="37">
        <v>10856.5</v>
      </c>
      <c r="Q64" s="37">
        <v>10313.700000000001</v>
      </c>
      <c r="R64" s="45"/>
      <c r="S64" s="39">
        <v>600</v>
      </c>
      <c r="T64" s="39">
        <v>0</v>
      </c>
      <c r="U64" s="39">
        <v>0</v>
      </c>
      <c r="V64" s="39">
        <v>0</v>
      </c>
    </row>
    <row r="65" spans="1:22" ht="55.5" customHeight="1" x14ac:dyDescent="0.25">
      <c r="A65" s="46"/>
      <c r="B65" s="62"/>
      <c r="C65" s="62"/>
      <c r="D65" s="62"/>
      <c r="E65" s="62"/>
      <c r="F65" s="62"/>
      <c r="G65" s="62"/>
      <c r="H65" s="62"/>
      <c r="I65" s="12"/>
      <c r="J65" s="18">
        <v>5</v>
      </c>
      <c r="K65" s="18">
        <v>3</v>
      </c>
      <c r="L65" s="20" t="s">
        <v>48</v>
      </c>
      <c r="M65" s="21"/>
      <c r="N65" s="1" t="s">
        <v>49</v>
      </c>
      <c r="O65" s="17"/>
      <c r="P65" s="37">
        <f>+P66</f>
        <v>38892.5</v>
      </c>
      <c r="Q65" s="37">
        <f>+Q66</f>
        <v>0</v>
      </c>
      <c r="R65" s="45"/>
      <c r="S65" s="39">
        <f t="shared" ref="S65:V66" si="4">+S66</f>
        <v>21148.1</v>
      </c>
      <c r="T65" s="39">
        <f t="shared" si="4"/>
        <v>0</v>
      </c>
      <c r="U65" s="39">
        <f t="shared" si="4"/>
        <v>24953.200000000001</v>
      </c>
      <c r="V65" s="39">
        <f t="shared" si="4"/>
        <v>0</v>
      </c>
    </row>
    <row r="66" spans="1:22" ht="40.5" customHeight="1" x14ac:dyDescent="0.25">
      <c r="A66" s="46"/>
      <c r="B66" s="62"/>
      <c r="C66" s="62"/>
      <c r="D66" s="62"/>
      <c r="E66" s="62"/>
      <c r="F66" s="62"/>
      <c r="G66" s="62"/>
      <c r="H66" s="62"/>
      <c r="I66" s="12"/>
      <c r="J66" s="18">
        <v>5</v>
      </c>
      <c r="K66" s="18">
        <v>3</v>
      </c>
      <c r="L66" s="20" t="s">
        <v>48</v>
      </c>
      <c r="M66" s="21">
        <v>600</v>
      </c>
      <c r="N66" s="1" t="s">
        <v>15</v>
      </c>
      <c r="O66" s="17"/>
      <c r="P66" s="37">
        <f>+P67</f>
        <v>38892.5</v>
      </c>
      <c r="Q66" s="37">
        <f>+Q67</f>
        <v>0</v>
      </c>
      <c r="R66" s="45"/>
      <c r="S66" s="39">
        <f t="shared" si="4"/>
        <v>21148.1</v>
      </c>
      <c r="T66" s="39">
        <f t="shared" si="4"/>
        <v>0</v>
      </c>
      <c r="U66" s="39">
        <f t="shared" si="4"/>
        <v>24953.200000000001</v>
      </c>
      <c r="V66" s="39">
        <f t="shared" si="4"/>
        <v>0</v>
      </c>
    </row>
    <row r="67" spans="1:22" ht="30.75" customHeight="1" x14ac:dyDescent="0.25">
      <c r="A67" s="46"/>
      <c r="B67" s="62"/>
      <c r="C67" s="62"/>
      <c r="D67" s="62"/>
      <c r="E67" s="62"/>
      <c r="F67" s="62"/>
      <c r="G67" s="62"/>
      <c r="H67" s="62"/>
      <c r="I67" s="12"/>
      <c r="J67" s="18">
        <v>5</v>
      </c>
      <c r="K67" s="18">
        <v>3</v>
      </c>
      <c r="L67" s="20" t="s">
        <v>48</v>
      </c>
      <c r="M67" s="21">
        <v>610</v>
      </c>
      <c r="N67" s="1" t="s">
        <v>19</v>
      </c>
      <c r="O67" s="17"/>
      <c r="P67" s="37">
        <f>40359.2-200-1266.7+1300-1300</f>
        <v>38892.5</v>
      </c>
      <c r="Q67" s="37">
        <v>0</v>
      </c>
      <c r="R67" s="45">
        <v>-1300</v>
      </c>
      <c r="S67" s="39">
        <v>21148.1</v>
      </c>
      <c r="T67" s="39">
        <v>0</v>
      </c>
      <c r="U67" s="39">
        <v>24953.200000000001</v>
      </c>
      <c r="V67" s="39">
        <v>0</v>
      </c>
    </row>
    <row r="68" spans="1:22" ht="30.75" customHeight="1" x14ac:dyDescent="0.25">
      <c r="A68" s="46"/>
      <c r="B68" s="62"/>
      <c r="C68" s="62"/>
      <c r="D68" s="62"/>
      <c r="E68" s="62"/>
      <c r="F68" s="62"/>
      <c r="G68" s="62"/>
      <c r="H68" s="62"/>
      <c r="I68" s="12"/>
      <c r="J68" s="18">
        <v>5</v>
      </c>
      <c r="K68" s="18">
        <v>5</v>
      </c>
      <c r="L68" s="20" t="s">
        <v>4</v>
      </c>
      <c r="M68" s="21"/>
      <c r="N68" s="1" t="s">
        <v>58</v>
      </c>
      <c r="O68" s="17"/>
      <c r="P68" s="37"/>
      <c r="Q68" s="37"/>
      <c r="R68" s="45"/>
      <c r="S68" s="39">
        <f t="shared" ref="S68:V70" si="5">S69</f>
        <v>2648.2</v>
      </c>
      <c r="T68" s="39">
        <f t="shared" si="5"/>
        <v>0</v>
      </c>
      <c r="U68" s="39">
        <f t="shared" si="5"/>
        <v>2648.3</v>
      </c>
      <c r="V68" s="39">
        <f t="shared" si="5"/>
        <v>0</v>
      </c>
    </row>
    <row r="69" spans="1:22" ht="51" customHeight="1" x14ac:dyDescent="0.25">
      <c r="A69" s="46"/>
      <c r="B69" s="62"/>
      <c r="C69" s="62"/>
      <c r="D69" s="62"/>
      <c r="E69" s="62"/>
      <c r="F69" s="62"/>
      <c r="G69" s="62"/>
      <c r="H69" s="62"/>
      <c r="I69" s="12"/>
      <c r="J69" s="18">
        <v>5</v>
      </c>
      <c r="K69" s="18">
        <v>5</v>
      </c>
      <c r="L69" s="20" t="s">
        <v>48</v>
      </c>
      <c r="M69" s="21"/>
      <c r="N69" s="1" t="s">
        <v>59</v>
      </c>
      <c r="O69" s="17"/>
      <c r="P69" s="37"/>
      <c r="Q69" s="37"/>
      <c r="R69" s="45"/>
      <c r="S69" s="39">
        <f t="shared" si="5"/>
        <v>2648.2</v>
      </c>
      <c r="T69" s="39">
        <f t="shared" si="5"/>
        <v>0</v>
      </c>
      <c r="U69" s="39">
        <f t="shared" si="5"/>
        <v>2648.3</v>
      </c>
      <c r="V69" s="39">
        <f t="shared" si="5"/>
        <v>0</v>
      </c>
    </row>
    <row r="70" spans="1:22" ht="40.5" customHeight="1" x14ac:dyDescent="0.25">
      <c r="A70" s="46"/>
      <c r="B70" s="62"/>
      <c r="C70" s="62"/>
      <c r="D70" s="62"/>
      <c r="E70" s="62"/>
      <c r="F70" s="62"/>
      <c r="G70" s="62"/>
      <c r="H70" s="62"/>
      <c r="I70" s="12"/>
      <c r="J70" s="18">
        <v>5</v>
      </c>
      <c r="K70" s="18">
        <v>5</v>
      </c>
      <c r="L70" s="20" t="s">
        <v>48</v>
      </c>
      <c r="M70" s="21">
        <v>600</v>
      </c>
      <c r="N70" s="1" t="s">
        <v>15</v>
      </c>
      <c r="O70" s="17"/>
      <c r="P70" s="37"/>
      <c r="Q70" s="37"/>
      <c r="R70" s="45"/>
      <c r="S70" s="39">
        <f t="shared" si="5"/>
        <v>2648.2</v>
      </c>
      <c r="T70" s="39">
        <f t="shared" si="5"/>
        <v>0</v>
      </c>
      <c r="U70" s="39">
        <f t="shared" si="5"/>
        <v>2648.3</v>
      </c>
      <c r="V70" s="39">
        <f t="shared" si="5"/>
        <v>0</v>
      </c>
    </row>
    <row r="71" spans="1:22" ht="30.75" customHeight="1" x14ac:dyDescent="0.25">
      <c r="A71" s="46"/>
      <c r="B71" s="62"/>
      <c r="C71" s="62"/>
      <c r="D71" s="62"/>
      <c r="E71" s="62"/>
      <c r="F71" s="62"/>
      <c r="G71" s="62"/>
      <c r="H71" s="62"/>
      <c r="I71" s="12"/>
      <c r="J71" s="18">
        <v>5</v>
      </c>
      <c r="K71" s="18">
        <v>5</v>
      </c>
      <c r="L71" s="20" t="s">
        <v>48</v>
      </c>
      <c r="M71" s="21">
        <v>610</v>
      </c>
      <c r="N71" s="1" t="s">
        <v>19</v>
      </c>
      <c r="O71" s="17"/>
      <c r="P71" s="37"/>
      <c r="Q71" s="37"/>
      <c r="R71" s="45"/>
      <c r="S71" s="39">
        <v>2648.2</v>
      </c>
      <c r="T71" s="39">
        <v>0</v>
      </c>
      <c r="U71" s="39">
        <v>2648.3</v>
      </c>
      <c r="V71" s="39">
        <v>0</v>
      </c>
    </row>
    <row r="72" spans="1:22" ht="29.25" customHeight="1" x14ac:dyDescent="0.25">
      <c r="A72" s="46"/>
      <c r="B72" s="75">
        <v>700</v>
      </c>
      <c r="C72" s="75"/>
      <c r="D72" s="75"/>
      <c r="E72" s="75"/>
      <c r="F72" s="75"/>
      <c r="G72" s="75"/>
      <c r="H72" s="75"/>
      <c r="I72" s="12">
        <v>0</v>
      </c>
      <c r="J72" s="13">
        <v>7</v>
      </c>
      <c r="K72" s="13" t="s">
        <v>4</v>
      </c>
      <c r="L72" s="14" t="s">
        <v>4</v>
      </c>
      <c r="M72" s="15" t="s">
        <v>4</v>
      </c>
      <c r="N72" s="25" t="s">
        <v>12</v>
      </c>
      <c r="O72" s="17">
        <v>100</v>
      </c>
      <c r="P72" s="36">
        <f>+P73+P77</f>
        <v>337.4</v>
      </c>
      <c r="Q72" s="36">
        <v>0</v>
      </c>
      <c r="R72" s="45"/>
      <c r="S72" s="38">
        <f>+S73+S77</f>
        <v>190</v>
      </c>
      <c r="T72" s="38">
        <v>0</v>
      </c>
      <c r="U72" s="38">
        <f>+U73+U77</f>
        <v>190</v>
      </c>
      <c r="V72" s="38">
        <v>0</v>
      </c>
    </row>
    <row r="73" spans="1:22" ht="29.25" customHeight="1" x14ac:dyDescent="0.25">
      <c r="A73" s="46"/>
      <c r="B73" s="63"/>
      <c r="C73" s="63"/>
      <c r="D73" s="63"/>
      <c r="E73" s="63"/>
      <c r="F73" s="63"/>
      <c r="G73" s="63"/>
      <c r="H73" s="63"/>
      <c r="I73" s="12"/>
      <c r="J73" s="18">
        <v>7</v>
      </c>
      <c r="K73" s="18">
        <v>5</v>
      </c>
      <c r="L73" s="20"/>
      <c r="M73" s="21"/>
      <c r="N73" s="19" t="s">
        <v>50</v>
      </c>
      <c r="O73" s="17"/>
      <c r="P73" s="37">
        <f t="shared" ref="P73:V75" si="6">+P74</f>
        <v>237.4</v>
      </c>
      <c r="Q73" s="37">
        <f t="shared" si="6"/>
        <v>0</v>
      </c>
      <c r="R73" s="45"/>
      <c r="S73" s="39">
        <f t="shared" si="6"/>
        <v>90</v>
      </c>
      <c r="T73" s="39">
        <f t="shared" si="6"/>
        <v>0</v>
      </c>
      <c r="U73" s="39">
        <f t="shared" si="6"/>
        <v>90</v>
      </c>
      <c r="V73" s="39">
        <f t="shared" si="6"/>
        <v>0</v>
      </c>
    </row>
    <row r="74" spans="1:22" ht="23.25" customHeight="1" x14ac:dyDescent="0.25">
      <c r="A74" s="46"/>
      <c r="B74" s="63"/>
      <c r="C74" s="63"/>
      <c r="D74" s="63"/>
      <c r="E74" s="63"/>
      <c r="F74" s="63"/>
      <c r="G74" s="63"/>
      <c r="H74" s="63"/>
      <c r="I74" s="12"/>
      <c r="J74" s="18">
        <v>7</v>
      </c>
      <c r="K74" s="18">
        <v>5</v>
      </c>
      <c r="L74" s="20" t="s">
        <v>1</v>
      </c>
      <c r="M74" s="21"/>
      <c r="N74" s="19" t="s">
        <v>3</v>
      </c>
      <c r="O74" s="17"/>
      <c r="P74" s="37">
        <f t="shared" si="6"/>
        <v>237.4</v>
      </c>
      <c r="Q74" s="37">
        <f t="shared" si="6"/>
        <v>0</v>
      </c>
      <c r="R74" s="45"/>
      <c r="S74" s="39">
        <f t="shared" si="6"/>
        <v>90</v>
      </c>
      <c r="T74" s="39">
        <f t="shared" si="6"/>
        <v>0</v>
      </c>
      <c r="U74" s="39">
        <f t="shared" si="6"/>
        <v>90</v>
      </c>
      <c r="V74" s="39">
        <f t="shared" si="6"/>
        <v>0</v>
      </c>
    </row>
    <row r="75" spans="1:22" ht="39.75" customHeight="1" x14ac:dyDescent="0.25">
      <c r="A75" s="46"/>
      <c r="B75" s="63"/>
      <c r="C75" s="63"/>
      <c r="D75" s="63"/>
      <c r="E75" s="63"/>
      <c r="F75" s="63"/>
      <c r="G75" s="63"/>
      <c r="H75" s="63"/>
      <c r="I75" s="12"/>
      <c r="J75" s="18">
        <v>7</v>
      </c>
      <c r="K75" s="18">
        <v>5</v>
      </c>
      <c r="L75" s="20" t="s">
        <v>1</v>
      </c>
      <c r="M75" s="21">
        <v>200</v>
      </c>
      <c r="N75" s="19" t="s">
        <v>38</v>
      </c>
      <c r="O75" s="17"/>
      <c r="P75" s="37">
        <f t="shared" si="6"/>
        <v>237.4</v>
      </c>
      <c r="Q75" s="37">
        <f t="shared" si="6"/>
        <v>0</v>
      </c>
      <c r="R75" s="45"/>
      <c r="S75" s="39">
        <f t="shared" si="6"/>
        <v>90</v>
      </c>
      <c r="T75" s="39">
        <f t="shared" si="6"/>
        <v>0</v>
      </c>
      <c r="U75" s="39">
        <f t="shared" si="6"/>
        <v>90</v>
      </c>
      <c r="V75" s="39">
        <f t="shared" si="6"/>
        <v>0</v>
      </c>
    </row>
    <row r="76" spans="1:22" ht="39" customHeight="1" x14ac:dyDescent="0.25">
      <c r="A76" s="46"/>
      <c r="B76" s="63"/>
      <c r="C76" s="63"/>
      <c r="D76" s="63"/>
      <c r="E76" s="63"/>
      <c r="F76" s="63"/>
      <c r="G76" s="63"/>
      <c r="H76" s="63"/>
      <c r="I76" s="12"/>
      <c r="J76" s="18">
        <v>7</v>
      </c>
      <c r="K76" s="18">
        <v>5</v>
      </c>
      <c r="L76" s="20" t="s">
        <v>1</v>
      </c>
      <c r="M76" s="21">
        <v>240</v>
      </c>
      <c r="N76" s="19" t="s">
        <v>2</v>
      </c>
      <c r="O76" s="17"/>
      <c r="P76" s="37">
        <f>157.4+80</f>
        <v>237.4</v>
      </c>
      <c r="Q76" s="37">
        <v>0</v>
      </c>
      <c r="R76" s="45"/>
      <c r="S76" s="39">
        <v>90</v>
      </c>
      <c r="T76" s="39">
        <v>0</v>
      </c>
      <c r="U76" s="39">
        <v>90</v>
      </c>
      <c r="V76" s="39">
        <v>0</v>
      </c>
    </row>
    <row r="77" spans="1:22" ht="18" customHeight="1" x14ac:dyDescent="0.25">
      <c r="A77" s="46"/>
      <c r="B77" s="66">
        <v>707</v>
      </c>
      <c r="C77" s="66"/>
      <c r="D77" s="66"/>
      <c r="E77" s="66"/>
      <c r="F77" s="66"/>
      <c r="G77" s="66"/>
      <c r="H77" s="66"/>
      <c r="I77" s="12">
        <v>0</v>
      </c>
      <c r="J77" s="18">
        <v>7</v>
      </c>
      <c r="K77" s="18">
        <v>7</v>
      </c>
      <c r="L77" s="20" t="s">
        <v>4</v>
      </c>
      <c r="M77" s="21" t="s">
        <v>4</v>
      </c>
      <c r="N77" s="1" t="s">
        <v>11</v>
      </c>
      <c r="O77" s="17">
        <v>100</v>
      </c>
      <c r="P77" s="37">
        <f>P80</f>
        <v>100</v>
      </c>
      <c r="Q77" s="37">
        <v>0</v>
      </c>
      <c r="R77" s="45"/>
      <c r="S77" s="39">
        <f>S80</f>
        <v>100</v>
      </c>
      <c r="T77" s="39">
        <v>0</v>
      </c>
      <c r="U77" s="39">
        <f>U80</f>
        <v>100</v>
      </c>
      <c r="V77" s="39">
        <v>0</v>
      </c>
    </row>
    <row r="78" spans="1:22" ht="23.25" customHeight="1" x14ac:dyDescent="0.25">
      <c r="A78" s="46"/>
      <c r="B78" s="66" t="s">
        <v>1</v>
      </c>
      <c r="C78" s="66"/>
      <c r="D78" s="66"/>
      <c r="E78" s="66"/>
      <c r="F78" s="66"/>
      <c r="G78" s="66"/>
      <c r="H78" s="66"/>
      <c r="I78" s="12">
        <v>0</v>
      </c>
      <c r="J78" s="18">
        <v>7</v>
      </c>
      <c r="K78" s="18">
        <v>7</v>
      </c>
      <c r="L78" s="20" t="s">
        <v>1</v>
      </c>
      <c r="M78" s="21" t="s">
        <v>4</v>
      </c>
      <c r="N78" s="19" t="s">
        <v>3</v>
      </c>
      <c r="O78" s="17">
        <v>100</v>
      </c>
      <c r="P78" s="37">
        <f>P80</f>
        <v>100</v>
      </c>
      <c r="Q78" s="37">
        <v>0</v>
      </c>
      <c r="R78" s="45"/>
      <c r="S78" s="39">
        <f>S80</f>
        <v>100</v>
      </c>
      <c r="T78" s="39">
        <v>0</v>
      </c>
      <c r="U78" s="39">
        <f>U80</f>
        <v>100</v>
      </c>
      <c r="V78" s="39">
        <v>0</v>
      </c>
    </row>
    <row r="79" spans="1:22" ht="33.75" customHeight="1" x14ac:dyDescent="0.25">
      <c r="A79" s="46"/>
      <c r="B79" s="66">
        <v>200</v>
      </c>
      <c r="C79" s="66"/>
      <c r="D79" s="66"/>
      <c r="E79" s="66"/>
      <c r="F79" s="66"/>
      <c r="G79" s="66"/>
      <c r="H79" s="66"/>
      <c r="I79" s="12">
        <v>0</v>
      </c>
      <c r="J79" s="18">
        <v>7</v>
      </c>
      <c r="K79" s="18">
        <v>7</v>
      </c>
      <c r="L79" s="20" t="s">
        <v>1</v>
      </c>
      <c r="M79" s="21">
        <v>200</v>
      </c>
      <c r="N79" s="19" t="s">
        <v>38</v>
      </c>
      <c r="O79" s="17">
        <v>100</v>
      </c>
      <c r="P79" s="37">
        <f>P80</f>
        <v>100</v>
      </c>
      <c r="Q79" s="37">
        <v>0</v>
      </c>
      <c r="R79" s="45"/>
      <c r="S79" s="39">
        <f>S80</f>
        <v>100</v>
      </c>
      <c r="T79" s="39">
        <v>0</v>
      </c>
      <c r="U79" s="39">
        <f>U80</f>
        <v>100</v>
      </c>
      <c r="V79" s="39">
        <v>0</v>
      </c>
    </row>
    <row r="80" spans="1:22" ht="36" customHeight="1" x14ac:dyDescent="0.25">
      <c r="A80" s="46"/>
      <c r="B80" s="66">
        <v>240</v>
      </c>
      <c r="C80" s="66"/>
      <c r="D80" s="66"/>
      <c r="E80" s="66"/>
      <c r="F80" s="66"/>
      <c r="G80" s="66"/>
      <c r="H80" s="66"/>
      <c r="I80" s="12">
        <v>0</v>
      </c>
      <c r="J80" s="18">
        <v>7</v>
      </c>
      <c r="K80" s="18">
        <v>7</v>
      </c>
      <c r="L80" s="20" t="s">
        <v>1</v>
      </c>
      <c r="M80" s="21">
        <v>240</v>
      </c>
      <c r="N80" s="19" t="s">
        <v>2</v>
      </c>
      <c r="O80" s="17">
        <v>100</v>
      </c>
      <c r="P80" s="37">
        <v>100</v>
      </c>
      <c r="Q80" s="37">
        <v>0</v>
      </c>
      <c r="R80" s="45"/>
      <c r="S80" s="39">
        <v>100</v>
      </c>
      <c r="T80" s="39">
        <v>0</v>
      </c>
      <c r="U80" s="39">
        <v>100</v>
      </c>
      <c r="V80" s="39">
        <v>0</v>
      </c>
    </row>
    <row r="81" spans="1:22" ht="21.75" customHeight="1" x14ac:dyDescent="0.25">
      <c r="A81" s="46"/>
      <c r="B81" s="75">
        <v>800</v>
      </c>
      <c r="C81" s="75"/>
      <c r="D81" s="75"/>
      <c r="E81" s="75"/>
      <c r="F81" s="75"/>
      <c r="G81" s="75"/>
      <c r="H81" s="75"/>
      <c r="I81" s="12">
        <v>0</v>
      </c>
      <c r="J81" s="13">
        <v>8</v>
      </c>
      <c r="K81" s="13" t="s">
        <v>4</v>
      </c>
      <c r="L81" s="14" t="s">
        <v>4</v>
      </c>
      <c r="M81" s="15" t="s">
        <v>4</v>
      </c>
      <c r="N81" s="16" t="s">
        <v>10</v>
      </c>
      <c r="O81" s="17">
        <v>550</v>
      </c>
      <c r="P81" s="36">
        <f t="shared" ref="P81:V84" si="7">+P82</f>
        <v>1400</v>
      </c>
      <c r="Q81" s="36">
        <f t="shared" si="7"/>
        <v>0</v>
      </c>
      <c r="R81" s="45"/>
      <c r="S81" s="38">
        <f t="shared" si="7"/>
        <v>500</v>
      </c>
      <c r="T81" s="38">
        <f t="shared" si="7"/>
        <v>0</v>
      </c>
      <c r="U81" s="38">
        <f t="shared" si="7"/>
        <v>500</v>
      </c>
      <c r="V81" s="38">
        <f t="shared" si="7"/>
        <v>0</v>
      </c>
    </row>
    <row r="82" spans="1:22" ht="15.75" customHeight="1" x14ac:dyDescent="0.25">
      <c r="A82" s="46"/>
      <c r="B82" s="66">
        <v>804</v>
      </c>
      <c r="C82" s="66"/>
      <c r="D82" s="66"/>
      <c r="E82" s="66"/>
      <c r="F82" s="66"/>
      <c r="G82" s="66"/>
      <c r="H82" s="66"/>
      <c r="I82" s="12">
        <v>0</v>
      </c>
      <c r="J82" s="18">
        <v>8</v>
      </c>
      <c r="K82" s="18">
        <v>4</v>
      </c>
      <c r="L82" s="20" t="s">
        <v>4</v>
      </c>
      <c r="M82" s="21" t="s">
        <v>4</v>
      </c>
      <c r="N82" s="19" t="s">
        <v>9</v>
      </c>
      <c r="O82" s="17">
        <v>550</v>
      </c>
      <c r="P82" s="37">
        <f t="shared" si="7"/>
        <v>1400</v>
      </c>
      <c r="Q82" s="37">
        <f t="shared" si="7"/>
        <v>0</v>
      </c>
      <c r="R82" s="45"/>
      <c r="S82" s="39">
        <f t="shared" si="7"/>
        <v>500</v>
      </c>
      <c r="T82" s="39">
        <f t="shared" si="7"/>
        <v>0</v>
      </c>
      <c r="U82" s="39">
        <f t="shared" si="7"/>
        <v>500</v>
      </c>
      <c r="V82" s="39">
        <f t="shared" si="7"/>
        <v>0</v>
      </c>
    </row>
    <row r="83" spans="1:22" ht="21.75" customHeight="1" x14ac:dyDescent="0.25">
      <c r="A83" s="46"/>
      <c r="B83" s="66" t="s">
        <v>1</v>
      </c>
      <c r="C83" s="66"/>
      <c r="D83" s="66"/>
      <c r="E83" s="66"/>
      <c r="F83" s="66"/>
      <c r="G83" s="66"/>
      <c r="H83" s="66"/>
      <c r="I83" s="12">
        <v>0</v>
      </c>
      <c r="J83" s="18">
        <v>8</v>
      </c>
      <c r="K83" s="18">
        <v>4</v>
      </c>
      <c r="L83" s="20" t="s">
        <v>1</v>
      </c>
      <c r="M83" s="21" t="s">
        <v>4</v>
      </c>
      <c r="N83" s="1" t="s">
        <v>3</v>
      </c>
      <c r="O83" s="17">
        <v>550</v>
      </c>
      <c r="P83" s="37">
        <f>+P84</f>
        <v>1400</v>
      </c>
      <c r="Q83" s="37">
        <f>+Q84</f>
        <v>0</v>
      </c>
      <c r="R83" s="45"/>
      <c r="S83" s="39">
        <f t="shared" si="7"/>
        <v>500</v>
      </c>
      <c r="T83" s="39">
        <f t="shared" si="7"/>
        <v>0</v>
      </c>
      <c r="U83" s="39">
        <f t="shared" si="7"/>
        <v>500</v>
      </c>
      <c r="V83" s="39">
        <f t="shared" si="7"/>
        <v>0</v>
      </c>
    </row>
    <row r="84" spans="1:22" ht="43.5" customHeight="1" x14ac:dyDescent="0.25">
      <c r="A84" s="46"/>
      <c r="B84" s="66">
        <v>200</v>
      </c>
      <c r="C84" s="66"/>
      <c r="D84" s="66"/>
      <c r="E84" s="66"/>
      <c r="F84" s="66"/>
      <c r="G84" s="66"/>
      <c r="H84" s="66"/>
      <c r="I84" s="12">
        <v>0</v>
      </c>
      <c r="J84" s="18">
        <v>8</v>
      </c>
      <c r="K84" s="18">
        <v>4</v>
      </c>
      <c r="L84" s="20" t="s">
        <v>1</v>
      </c>
      <c r="M84" s="21">
        <v>200</v>
      </c>
      <c r="N84" s="19" t="s">
        <v>38</v>
      </c>
      <c r="O84" s="17">
        <v>550</v>
      </c>
      <c r="P84" s="37">
        <f>+P85</f>
        <v>1400</v>
      </c>
      <c r="Q84" s="37">
        <f>+Q85</f>
        <v>0</v>
      </c>
      <c r="R84" s="45"/>
      <c r="S84" s="39">
        <f t="shared" si="7"/>
        <v>500</v>
      </c>
      <c r="T84" s="39">
        <f t="shared" si="7"/>
        <v>0</v>
      </c>
      <c r="U84" s="39">
        <f t="shared" si="7"/>
        <v>500</v>
      </c>
      <c r="V84" s="39">
        <f t="shared" si="7"/>
        <v>0</v>
      </c>
    </row>
    <row r="85" spans="1:22" ht="33" customHeight="1" x14ac:dyDescent="0.25">
      <c r="A85" s="46"/>
      <c r="B85" s="66">
        <v>240</v>
      </c>
      <c r="C85" s="66"/>
      <c r="D85" s="66"/>
      <c r="E85" s="66"/>
      <c r="F85" s="66"/>
      <c r="G85" s="66"/>
      <c r="H85" s="66"/>
      <c r="I85" s="12">
        <v>0</v>
      </c>
      <c r="J85" s="18">
        <v>8</v>
      </c>
      <c r="K85" s="18">
        <v>4</v>
      </c>
      <c r="L85" s="20" t="s">
        <v>1</v>
      </c>
      <c r="M85" s="21">
        <v>240</v>
      </c>
      <c r="N85" s="1" t="s">
        <v>2</v>
      </c>
      <c r="O85" s="17">
        <v>550</v>
      </c>
      <c r="P85" s="37">
        <f>1050+350</f>
        <v>1400</v>
      </c>
      <c r="Q85" s="37">
        <v>0</v>
      </c>
      <c r="R85" s="45"/>
      <c r="S85" s="39">
        <v>500</v>
      </c>
      <c r="T85" s="39">
        <v>0</v>
      </c>
      <c r="U85" s="39">
        <v>500</v>
      </c>
      <c r="V85" s="39">
        <v>0</v>
      </c>
    </row>
    <row r="86" spans="1:22" ht="18" customHeight="1" x14ac:dyDescent="0.25">
      <c r="A86" s="46"/>
      <c r="B86" s="62"/>
      <c r="C86" s="62"/>
      <c r="D86" s="62"/>
      <c r="E86" s="62"/>
      <c r="F86" s="62"/>
      <c r="G86" s="62"/>
      <c r="H86" s="62"/>
      <c r="I86" s="12"/>
      <c r="J86" s="13">
        <v>10</v>
      </c>
      <c r="K86" s="18"/>
      <c r="L86" s="20"/>
      <c r="M86" s="21"/>
      <c r="N86" s="16" t="s">
        <v>43</v>
      </c>
      <c r="O86" s="17"/>
      <c r="P86" s="36">
        <f>P90</f>
        <v>84</v>
      </c>
      <c r="Q86" s="36">
        <v>0</v>
      </c>
      <c r="R86" s="45"/>
      <c r="S86" s="38">
        <f>S90</f>
        <v>80</v>
      </c>
      <c r="T86" s="38">
        <v>0</v>
      </c>
      <c r="U86" s="38">
        <f>U90</f>
        <v>80</v>
      </c>
      <c r="V86" s="38">
        <v>0</v>
      </c>
    </row>
    <row r="87" spans="1:22" ht="18.75" customHeight="1" x14ac:dyDescent="0.25">
      <c r="A87" s="46"/>
      <c r="B87" s="62"/>
      <c r="C87" s="62"/>
      <c r="D87" s="62"/>
      <c r="E87" s="62"/>
      <c r="F87" s="62"/>
      <c r="G87" s="62"/>
      <c r="H87" s="62"/>
      <c r="I87" s="12"/>
      <c r="J87" s="18">
        <v>10</v>
      </c>
      <c r="K87" s="18">
        <v>1</v>
      </c>
      <c r="L87" s="20"/>
      <c r="M87" s="21"/>
      <c r="N87" s="1" t="s">
        <v>42</v>
      </c>
      <c r="O87" s="17"/>
      <c r="P87" s="37">
        <f>P90</f>
        <v>84</v>
      </c>
      <c r="Q87" s="37">
        <v>0</v>
      </c>
      <c r="R87" s="45"/>
      <c r="S87" s="39">
        <f>S90</f>
        <v>80</v>
      </c>
      <c r="T87" s="39">
        <v>0</v>
      </c>
      <c r="U87" s="39">
        <f>U90</f>
        <v>80</v>
      </c>
      <c r="V87" s="39">
        <v>0</v>
      </c>
    </row>
    <row r="88" spans="1:22" ht="18.75" customHeight="1" x14ac:dyDescent="0.25">
      <c r="A88" s="46"/>
      <c r="B88" s="62"/>
      <c r="C88" s="62"/>
      <c r="D88" s="62"/>
      <c r="E88" s="62"/>
      <c r="F88" s="62"/>
      <c r="G88" s="62"/>
      <c r="H88" s="62"/>
      <c r="I88" s="12"/>
      <c r="J88" s="18">
        <v>10</v>
      </c>
      <c r="K88" s="18">
        <v>1</v>
      </c>
      <c r="L88" s="20" t="s">
        <v>1</v>
      </c>
      <c r="M88" s="21"/>
      <c r="N88" s="1" t="s">
        <v>3</v>
      </c>
      <c r="O88" s="17"/>
      <c r="P88" s="37">
        <f>P90</f>
        <v>84</v>
      </c>
      <c r="Q88" s="37">
        <v>0</v>
      </c>
      <c r="R88" s="45"/>
      <c r="S88" s="39">
        <f>S90</f>
        <v>80</v>
      </c>
      <c r="T88" s="39">
        <v>0</v>
      </c>
      <c r="U88" s="39">
        <f>U90</f>
        <v>80</v>
      </c>
      <c r="V88" s="39">
        <v>0</v>
      </c>
    </row>
    <row r="89" spans="1:22" ht="19.5" customHeight="1" x14ac:dyDescent="0.25">
      <c r="A89" s="46"/>
      <c r="B89" s="62"/>
      <c r="C89" s="62"/>
      <c r="D89" s="62"/>
      <c r="E89" s="62"/>
      <c r="F89" s="62"/>
      <c r="G89" s="62"/>
      <c r="H89" s="62"/>
      <c r="I89" s="12"/>
      <c r="J89" s="18">
        <v>10</v>
      </c>
      <c r="K89" s="18">
        <v>1</v>
      </c>
      <c r="L89" s="20" t="s">
        <v>1</v>
      </c>
      <c r="M89" s="21">
        <v>300</v>
      </c>
      <c r="N89" s="1" t="s">
        <v>41</v>
      </c>
      <c r="O89" s="17"/>
      <c r="P89" s="37">
        <f>P90</f>
        <v>84</v>
      </c>
      <c r="Q89" s="37">
        <v>0</v>
      </c>
      <c r="R89" s="45"/>
      <c r="S89" s="39">
        <f>S90</f>
        <v>80</v>
      </c>
      <c r="T89" s="39">
        <v>0</v>
      </c>
      <c r="U89" s="39">
        <f>U90</f>
        <v>80</v>
      </c>
      <c r="V89" s="39">
        <v>0</v>
      </c>
    </row>
    <row r="90" spans="1:22" ht="33" customHeight="1" x14ac:dyDescent="0.25">
      <c r="A90" s="46"/>
      <c r="B90" s="62"/>
      <c r="C90" s="62"/>
      <c r="D90" s="62"/>
      <c r="E90" s="62"/>
      <c r="F90" s="62"/>
      <c r="G90" s="62"/>
      <c r="H90" s="62"/>
      <c r="I90" s="12"/>
      <c r="J90" s="18">
        <v>10</v>
      </c>
      <c r="K90" s="18">
        <v>1</v>
      </c>
      <c r="L90" s="20" t="s">
        <v>1</v>
      </c>
      <c r="M90" s="21">
        <v>320</v>
      </c>
      <c r="N90" s="27" t="s">
        <v>40</v>
      </c>
      <c r="O90" s="17"/>
      <c r="P90" s="37">
        <v>84</v>
      </c>
      <c r="Q90" s="37">
        <v>0</v>
      </c>
      <c r="R90" s="45"/>
      <c r="S90" s="39">
        <v>80</v>
      </c>
      <c r="T90" s="39">
        <v>0</v>
      </c>
      <c r="U90" s="39">
        <v>80</v>
      </c>
      <c r="V90" s="39">
        <v>0</v>
      </c>
    </row>
    <row r="91" spans="1:22" ht="18.75" customHeight="1" x14ac:dyDescent="0.25">
      <c r="A91" s="46"/>
      <c r="B91" s="75">
        <v>1100</v>
      </c>
      <c r="C91" s="75"/>
      <c r="D91" s="75"/>
      <c r="E91" s="75"/>
      <c r="F91" s="75"/>
      <c r="G91" s="75"/>
      <c r="H91" s="75"/>
      <c r="I91" s="12">
        <v>0</v>
      </c>
      <c r="J91" s="13">
        <v>11</v>
      </c>
      <c r="K91" s="13" t="s">
        <v>4</v>
      </c>
      <c r="L91" s="14" t="s">
        <v>4</v>
      </c>
      <c r="M91" s="15" t="s">
        <v>4</v>
      </c>
      <c r="N91" s="25" t="s">
        <v>8</v>
      </c>
      <c r="O91" s="17">
        <v>4620.5</v>
      </c>
      <c r="P91" s="36" t="e">
        <f>+P92</f>
        <v>#REF!</v>
      </c>
      <c r="Q91" s="36">
        <f>+Q95+Q102</f>
        <v>0</v>
      </c>
      <c r="R91" s="45"/>
      <c r="S91" s="38">
        <f>+S92</f>
        <v>1434.2</v>
      </c>
      <c r="T91" s="38">
        <f>+T95+T102</f>
        <v>0</v>
      </c>
      <c r="U91" s="38">
        <f>+U92</f>
        <v>1434.2</v>
      </c>
      <c r="V91" s="38">
        <f>+V95+V102</f>
        <v>0</v>
      </c>
    </row>
    <row r="92" spans="1:22" ht="20.25" customHeight="1" x14ac:dyDescent="0.25">
      <c r="A92" s="46"/>
      <c r="B92" s="66">
        <v>1101</v>
      </c>
      <c r="C92" s="66"/>
      <c r="D92" s="66"/>
      <c r="E92" s="66"/>
      <c r="F92" s="66"/>
      <c r="G92" s="66"/>
      <c r="H92" s="66"/>
      <c r="I92" s="12">
        <v>0</v>
      </c>
      <c r="J92" s="18">
        <v>11</v>
      </c>
      <c r="K92" s="18">
        <v>1</v>
      </c>
      <c r="L92" s="20" t="s">
        <v>4</v>
      </c>
      <c r="M92" s="21" t="s">
        <v>4</v>
      </c>
      <c r="N92" s="1" t="s">
        <v>7</v>
      </c>
      <c r="O92" s="17">
        <v>4620.5</v>
      </c>
      <c r="P92" s="37" t="e">
        <f>+P93</f>
        <v>#REF!</v>
      </c>
      <c r="Q92" s="37">
        <f>+Q95+Q102</f>
        <v>0</v>
      </c>
      <c r="R92" s="45"/>
      <c r="S92" s="39">
        <f>+S93</f>
        <v>1434.2</v>
      </c>
      <c r="T92" s="39">
        <f>+T95+T102</f>
        <v>0</v>
      </c>
      <c r="U92" s="39">
        <f>+U93</f>
        <v>1434.2</v>
      </c>
      <c r="V92" s="39">
        <f>+V95+V102</f>
        <v>0</v>
      </c>
    </row>
    <row r="93" spans="1:22" ht="18.75" customHeight="1" x14ac:dyDescent="0.25">
      <c r="A93" s="46"/>
      <c r="B93" s="66" t="s">
        <v>1</v>
      </c>
      <c r="C93" s="66"/>
      <c r="D93" s="66"/>
      <c r="E93" s="66"/>
      <c r="F93" s="66"/>
      <c r="G93" s="66"/>
      <c r="H93" s="66"/>
      <c r="I93" s="12">
        <v>0</v>
      </c>
      <c r="J93" s="18">
        <v>11</v>
      </c>
      <c r="K93" s="18">
        <v>1</v>
      </c>
      <c r="L93" s="20" t="s">
        <v>1</v>
      </c>
      <c r="M93" s="21" t="s">
        <v>4</v>
      </c>
      <c r="N93" s="19" t="s">
        <v>3</v>
      </c>
      <c r="O93" s="17">
        <v>4620.5</v>
      </c>
      <c r="P93" s="37" t="e">
        <f>+P94+P96+#REF!</f>
        <v>#REF!</v>
      </c>
      <c r="Q93" s="37">
        <f>+Q95+Q102</f>
        <v>0</v>
      </c>
      <c r="R93" s="45"/>
      <c r="S93" s="39">
        <f>+S94+S96</f>
        <v>1434.2</v>
      </c>
      <c r="T93" s="39">
        <f>+T95+T102</f>
        <v>0</v>
      </c>
      <c r="U93" s="39">
        <f>+U94+U96</f>
        <v>1434.2</v>
      </c>
      <c r="V93" s="39">
        <f>+V95+V102</f>
        <v>0</v>
      </c>
    </row>
    <row r="94" spans="1:22" ht="41.25" customHeight="1" x14ac:dyDescent="0.25">
      <c r="A94" s="46"/>
      <c r="B94" s="66">
        <v>200</v>
      </c>
      <c r="C94" s="66"/>
      <c r="D94" s="66"/>
      <c r="E94" s="66"/>
      <c r="F94" s="66"/>
      <c r="G94" s="66"/>
      <c r="H94" s="66"/>
      <c r="I94" s="12">
        <v>0</v>
      </c>
      <c r="J94" s="18">
        <v>11</v>
      </c>
      <c r="K94" s="18">
        <v>1</v>
      </c>
      <c r="L94" s="20" t="s">
        <v>1</v>
      </c>
      <c r="M94" s="21">
        <v>200</v>
      </c>
      <c r="N94" s="19" t="s">
        <v>38</v>
      </c>
      <c r="O94" s="17">
        <v>4296.5</v>
      </c>
      <c r="P94" s="37">
        <f>+P95</f>
        <v>1385.6</v>
      </c>
      <c r="Q94" s="37">
        <f>+Q95</f>
        <v>0</v>
      </c>
      <c r="R94" s="45"/>
      <c r="S94" s="39">
        <f>+S95</f>
        <v>1281.2</v>
      </c>
      <c r="T94" s="39">
        <f>+T95</f>
        <v>0</v>
      </c>
      <c r="U94" s="39">
        <f>+U95</f>
        <v>1281.2</v>
      </c>
      <c r="V94" s="39">
        <f>+V95</f>
        <v>0</v>
      </c>
    </row>
    <row r="95" spans="1:22" ht="36.75" customHeight="1" x14ac:dyDescent="0.25">
      <c r="A95" s="46"/>
      <c r="B95" s="66">
        <v>240</v>
      </c>
      <c r="C95" s="66"/>
      <c r="D95" s="66"/>
      <c r="E95" s="66"/>
      <c r="F95" s="66"/>
      <c r="G95" s="66"/>
      <c r="H95" s="66"/>
      <c r="I95" s="12">
        <v>0</v>
      </c>
      <c r="J95" s="18">
        <v>11</v>
      </c>
      <c r="K95" s="18">
        <v>1</v>
      </c>
      <c r="L95" s="20" t="s">
        <v>1</v>
      </c>
      <c r="M95" s="21">
        <v>240</v>
      </c>
      <c r="N95" s="19" t="s">
        <v>2</v>
      </c>
      <c r="O95" s="17">
        <v>4296.5</v>
      </c>
      <c r="P95" s="37">
        <f>1172+213.6</f>
        <v>1385.6</v>
      </c>
      <c r="Q95" s="37">
        <v>0</v>
      </c>
      <c r="R95" s="45"/>
      <c r="S95" s="39">
        <v>1281.2</v>
      </c>
      <c r="T95" s="39">
        <v>0</v>
      </c>
      <c r="U95" s="39">
        <v>1281.2</v>
      </c>
      <c r="V95" s="39">
        <v>0</v>
      </c>
    </row>
    <row r="96" spans="1:22" ht="45" customHeight="1" x14ac:dyDescent="0.25">
      <c r="A96" s="46"/>
      <c r="B96" s="62"/>
      <c r="C96" s="62"/>
      <c r="D96" s="62"/>
      <c r="E96" s="62"/>
      <c r="F96" s="62"/>
      <c r="G96" s="62"/>
      <c r="H96" s="62"/>
      <c r="I96" s="12"/>
      <c r="J96" s="18">
        <v>11</v>
      </c>
      <c r="K96" s="18">
        <v>1</v>
      </c>
      <c r="L96" s="20" t="s">
        <v>1</v>
      </c>
      <c r="M96" s="21">
        <v>600</v>
      </c>
      <c r="N96" s="1" t="s">
        <v>15</v>
      </c>
      <c r="O96" s="17"/>
      <c r="P96" s="37">
        <f>+P97</f>
        <v>44.5</v>
      </c>
      <c r="Q96" s="37">
        <f>+Q97</f>
        <v>0</v>
      </c>
      <c r="R96" s="45"/>
      <c r="S96" s="39">
        <f>+S97</f>
        <v>153</v>
      </c>
      <c r="T96" s="39">
        <f>+T97</f>
        <v>0</v>
      </c>
      <c r="U96" s="39">
        <f>+U97</f>
        <v>153</v>
      </c>
      <c r="V96" s="39">
        <f>+V97</f>
        <v>0</v>
      </c>
    </row>
    <row r="97" spans="1:22" ht="74.25" customHeight="1" x14ac:dyDescent="0.25">
      <c r="A97" s="46"/>
      <c r="B97" s="62"/>
      <c r="C97" s="62"/>
      <c r="D97" s="62"/>
      <c r="E97" s="62"/>
      <c r="F97" s="62"/>
      <c r="G97" s="62"/>
      <c r="H97" s="62"/>
      <c r="I97" s="12"/>
      <c r="J97" s="18">
        <v>11</v>
      </c>
      <c r="K97" s="18">
        <v>1</v>
      </c>
      <c r="L97" s="20" t="s">
        <v>1</v>
      </c>
      <c r="M97" s="21">
        <v>630</v>
      </c>
      <c r="N97" s="19" t="s">
        <v>51</v>
      </c>
      <c r="O97" s="17"/>
      <c r="P97" s="37">
        <v>44.5</v>
      </c>
      <c r="Q97" s="37">
        <v>0</v>
      </c>
      <c r="R97" s="45"/>
      <c r="S97" s="39">
        <v>153</v>
      </c>
      <c r="T97" s="39">
        <v>0</v>
      </c>
      <c r="U97" s="39">
        <v>153</v>
      </c>
      <c r="V97" s="39">
        <v>0</v>
      </c>
    </row>
    <row r="98" spans="1:22" ht="35.25" hidden="1" customHeight="1" x14ac:dyDescent="0.25">
      <c r="A98" s="46"/>
      <c r="B98" s="62"/>
      <c r="C98" s="62"/>
      <c r="D98" s="62"/>
      <c r="E98" s="62"/>
      <c r="F98" s="62"/>
      <c r="G98" s="62"/>
      <c r="H98" s="62"/>
      <c r="I98" s="12"/>
      <c r="J98" s="13">
        <v>13</v>
      </c>
      <c r="K98" s="13"/>
      <c r="L98" s="14"/>
      <c r="M98" s="15"/>
      <c r="N98" s="16" t="s">
        <v>52</v>
      </c>
      <c r="O98" s="26"/>
      <c r="P98" s="36">
        <f>+P99</f>
        <v>17.900000000000002</v>
      </c>
      <c r="Q98" s="36">
        <f>+Q99</f>
        <v>0</v>
      </c>
      <c r="R98" s="45"/>
      <c r="S98" s="38">
        <f>+S99</f>
        <v>0</v>
      </c>
      <c r="T98" s="38">
        <f>+T99</f>
        <v>0</v>
      </c>
      <c r="U98" s="38">
        <f>+U99</f>
        <v>0</v>
      </c>
      <c r="V98" s="38">
        <f>+V99</f>
        <v>0</v>
      </c>
    </row>
    <row r="99" spans="1:22" ht="33" hidden="1" customHeight="1" x14ac:dyDescent="0.25">
      <c r="A99" s="46"/>
      <c r="B99" s="62"/>
      <c r="C99" s="62"/>
      <c r="D99" s="62"/>
      <c r="E99" s="62"/>
      <c r="F99" s="62"/>
      <c r="G99" s="62"/>
      <c r="H99" s="62"/>
      <c r="I99" s="12"/>
      <c r="J99" s="18">
        <v>13</v>
      </c>
      <c r="K99" s="18">
        <v>1</v>
      </c>
      <c r="L99" s="20"/>
      <c r="M99" s="21"/>
      <c r="N99" s="1" t="s">
        <v>53</v>
      </c>
      <c r="O99" s="17"/>
      <c r="P99" s="37">
        <f>P100</f>
        <v>17.900000000000002</v>
      </c>
      <c r="Q99" s="37">
        <f>Q100</f>
        <v>0</v>
      </c>
      <c r="R99" s="45"/>
      <c r="S99" s="39">
        <f>S100</f>
        <v>0</v>
      </c>
      <c r="T99" s="39">
        <f>T100</f>
        <v>0</v>
      </c>
      <c r="U99" s="39">
        <f>U100</f>
        <v>0</v>
      </c>
      <c r="V99" s="39">
        <f>V100</f>
        <v>0</v>
      </c>
    </row>
    <row r="100" spans="1:22" ht="20.25" hidden="1" customHeight="1" x14ac:dyDescent="0.25">
      <c r="A100" s="46"/>
      <c r="B100" s="62"/>
      <c r="C100" s="62"/>
      <c r="D100" s="62"/>
      <c r="E100" s="62"/>
      <c r="F100" s="62"/>
      <c r="G100" s="62"/>
      <c r="H100" s="62"/>
      <c r="I100" s="12"/>
      <c r="J100" s="18">
        <v>13</v>
      </c>
      <c r="K100" s="18">
        <v>1</v>
      </c>
      <c r="L100" s="20" t="s">
        <v>1</v>
      </c>
      <c r="M100" s="21"/>
      <c r="N100" s="19" t="s">
        <v>3</v>
      </c>
      <c r="O100" s="17"/>
      <c r="P100" s="37">
        <f>+P101</f>
        <v>17.900000000000002</v>
      </c>
      <c r="Q100" s="37">
        <f>+Q101</f>
        <v>0</v>
      </c>
      <c r="R100" s="45"/>
      <c r="S100" s="39">
        <f t="shared" ref="S100:V101" si="8">+S101</f>
        <v>0</v>
      </c>
      <c r="T100" s="39">
        <f t="shared" si="8"/>
        <v>0</v>
      </c>
      <c r="U100" s="39">
        <f t="shared" si="8"/>
        <v>0</v>
      </c>
      <c r="V100" s="39">
        <f t="shared" si="8"/>
        <v>0</v>
      </c>
    </row>
    <row r="101" spans="1:22" ht="27.75" hidden="1" customHeight="1" x14ac:dyDescent="0.25">
      <c r="A101" s="46"/>
      <c r="B101" s="62"/>
      <c r="C101" s="62"/>
      <c r="D101" s="62"/>
      <c r="E101" s="62"/>
      <c r="F101" s="62"/>
      <c r="G101" s="62"/>
      <c r="H101" s="62"/>
      <c r="I101" s="12"/>
      <c r="J101" s="18">
        <v>13</v>
      </c>
      <c r="K101" s="18">
        <v>1</v>
      </c>
      <c r="L101" s="20" t="s">
        <v>1</v>
      </c>
      <c r="M101" s="21">
        <v>700</v>
      </c>
      <c r="N101" s="1" t="s">
        <v>54</v>
      </c>
      <c r="O101" s="17"/>
      <c r="P101" s="37">
        <f>+P102</f>
        <v>17.900000000000002</v>
      </c>
      <c r="Q101" s="37">
        <f>+Q102</f>
        <v>0</v>
      </c>
      <c r="R101" s="45"/>
      <c r="S101" s="39">
        <f t="shared" si="8"/>
        <v>0</v>
      </c>
      <c r="T101" s="39">
        <f t="shared" si="8"/>
        <v>0</v>
      </c>
      <c r="U101" s="39">
        <f t="shared" si="8"/>
        <v>0</v>
      </c>
      <c r="V101" s="39">
        <f t="shared" si="8"/>
        <v>0</v>
      </c>
    </row>
    <row r="102" spans="1:22" ht="24.75" hidden="1" customHeight="1" x14ac:dyDescent="0.25">
      <c r="A102" s="46"/>
      <c r="B102" s="66">
        <v>810</v>
      </c>
      <c r="C102" s="66"/>
      <c r="D102" s="66"/>
      <c r="E102" s="66"/>
      <c r="F102" s="66"/>
      <c r="G102" s="66"/>
      <c r="H102" s="66"/>
      <c r="I102" s="12">
        <v>0</v>
      </c>
      <c r="J102" s="18">
        <v>13</v>
      </c>
      <c r="K102" s="18">
        <v>1</v>
      </c>
      <c r="L102" s="20" t="s">
        <v>1</v>
      </c>
      <c r="M102" s="21">
        <v>730</v>
      </c>
      <c r="N102" s="1" t="s">
        <v>55</v>
      </c>
      <c r="O102" s="17">
        <v>324</v>
      </c>
      <c r="P102" s="37">
        <f>24.1-6.2</f>
        <v>17.900000000000002</v>
      </c>
      <c r="Q102" s="37">
        <v>0</v>
      </c>
      <c r="R102" s="45">
        <v>-6.2</v>
      </c>
      <c r="S102" s="39">
        <v>0</v>
      </c>
      <c r="T102" s="39">
        <v>0</v>
      </c>
      <c r="U102" s="39">
        <v>0</v>
      </c>
      <c r="V102" s="39">
        <v>0</v>
      </c>
    </row>
    <row r="103" spans="1:22" ht="16.5" customHeight="1" x14ac:dyDescent="0.25">
      <c r="A103" s="2"/>
      <c r="B103" s="28"/>
      <c r="C103" s="29"/>
      <c r="D103" s="29"/>
      <c r="E103" s="29"/>
      <c r="F103" s="28"/>
      <c r="G103" s="30"/>
      <c r="H103" s="28"/>
      <c r="I103" s="29"/>
      <c r="J103" s="28"/>
      <c r="K103" s="28"/>
      <c r="L103" s="28"/>
      <c r="M103" s="31"/>
      <c r="N103" s="42" t="s">
        <v>0</v>
      </c>
      <c r="O103" s="48"/>
      <c r="P103" s="36" t="e">
        <f>++P13+P38+P43+P48+P53+P72+P81+P86+P91+P98</f>
        <v>#REF!</v>
      </c>
      <c r="Q103" s="36">
        <f>+Q13+Q43+Q53+Q81+Q91+Q48</f>
        <v>74127.899999999994</v>
      </c>
      <c r="R103" s="45">
        <f>SUM(R13:R102)</f>
        <v>1094.1999999999996</v>
      </c>
      <c r="S103" s="38">
        <f>++S13+S38+S43+S48+S53+S72+S81+S86+S91+S98</f>
        <v>165621.5</v>
      </c>
      <c r="T103" s="38">
        <f>+T13+T43+T53+T81+T91+T48</f>
        <v>1976</v>
      </c>
      <c r="U103" s="38">
        <f>++U13+U38+U43+U48+U53+U72+U81+U86+U91+U98</f>
        <v>168837.2</v>
      </c>
      <c r="V103" s="38">
        <f>+V13+V43+V53+V81+V91+V48</f>
        <v>1976</v>
      </c>
    </row>
    <row r="104" spans="1:22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48"/>
      <c r="K104" s="48"/>
      <c r="L104" s="48"/>
      <c r="M104" s="28"/>
      <c r="N104" s="40" t="s">
        <v>65</v>
      </c>
      <c r="O104" s="48"/>
      <c r="P104" s="49"/>
      <c r="Q104" s="49"/>
      <c r="R104" s="31"/>
      <c r="S104" s="48">
        <v>4196.1000000000004</v>
      </c>
      <c r="T104" s="58">
        <v>0</v>
      </c>
      <c r="U104" s="65">
        <v>8782.2000000000007</v>
      </c>
      <c r="V104" s="58">
        <v>0</v>
      </c>
    </row>
    <row r="105" spans="1:22" s="50" customFormat="1" ht="25.5" customHeight="1" x14ac:dyDescent="0.25">
      <c r="J105" s="51"/>
      <c r="K105" s="51"/>
      <c r="L105" s="51"/>
      <c r="M105" s="51"/>
      <c r="N105" s="41" t="s">
        <v>66</v>
      </c>
      <c r="O105" s="51"/>
      <c r="P105" s="52"/>
      <c r="Q105" s="52"/>
      <c r="R105" s="53"/>
      <c r="S105" s="54">
        <f>S103+S104</f>
        <v>169817.60000000001</v>
      </c>
      <c r="T105" s="54">
        <f t="shared" ref="T105:V105" si="9">T103+T104</f>
        <v>1976</v>
      </c>
      <c r="U105" s="54">
        <f t="shared" si="9"/>
        <v>177619.40000000002</v>
      </c>
      <c r="V105" s="54">
        <f t="shared" si="9"/>
        <v>1976</v>
      </c>
    </row>
    <row r="108" spans="1:22" hidden="1" x14ac:dyDescent="0.25">
      <c r="T108" s="57">
        <f>S103-T103</f>
        <v>163645.5</v>
      </c>
      <c r="V108" s="57">
        <f>U103-V103</f>
        <v>166861.20000000001</v>
      </c>
    </row>
  </sheetData>
  <mergeCells count="48">
    <mergeCell ref="B102:H102"/>
    <mergeCell ref="B81:H81"/>
    <mergeCell ref="B82:H82"/>
    <mergeCell ref="B83:H83"/>
    <mergeCell ref="B84:H84"/>
    <mergeCell ref="B85:H85"/>
    <mergeCell ref="B91:H91"/>
    <mergeCell ref="B92:H92"/>
    <mergeCell ref="B93:H93"/>
    <mergeCell ref="B94:H94"/>
    <mergeCell ref="B95:H95"/>
    <mergeCell ref="B80:H80"/>
    <mergeCell ref="B43:H43"/>
    <mergeCell ref="B44:H44"/>
    <mergeCell ref="B45:H45"/>
    <mergeCell ref="B46:H46"/>
    <mergeCell ref="B47:H47"/>
    <mergeCell ref="B53:H53"/>
    <mergeCell ref="B54:H54"/>
    <mergeCell ref="B72:H72"/>
    <mergeCell ref="B77:H77"/>
    <mergeCell ref="B78:H78"/>
    <mergeCell ref="B79:H79"/>
    <mergeCell ref="B42:H42"/>
    <mergeCell ref="B23:H23"/>
    <mergeCell ref="B30:H30"/>
    <mergeCell ref="B34:H34"/>
    <mergeCell ref="B35:H35"/>
    <mergeCell ref="B36:H36"/>
    <mergeCell ref="B38:H38"/>
    <mergeCell ref="B39:H39"/>
    <mergeCell ref="B40:H40"/>
    <mergeCell ref="B41:H41"/>
    <mergeCell ref="B22:H22"/>
    <mergeCell ref="J7:V7"/>
    <mergeCell ref="J8:V8"/>
    <mergeCell ref="H10:H11"/>
    <mergeCell ref="I10:I11"/>
    <mergeCell ref="J10:M10"/>
    <mergeCell ref="N10:N11"/>
    <mergeCell ref="P10:Q10"/>
    <mergeCell ref="S10:T10"/>
    <mergeCell ref="U10:V10"/>
    <mergeCell ref="B13:H13"/>
    <mergeCell ref="B18:H18"/>
    <mergeCell ref="B19:H19"/>
    <mergeCell ref="B20:H20"/>
    <mergeCell ref="B21:H21"/>
  </mergeCells>
  <pageMargins left="0.59055118110236204" right="0.39370078740157499" top="0.59055118110236204" bottom="0.59055118110236204" header="0.275590546487823" footer="0.275590546487823"/>
  <pageSetup paperSize="9" scale="57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2022-09-20T11:25:27Z</cp:lastPrinted>
  <dcterms:created xsi:type="dcterms:W3CDTF">2017-01-18T13:54:03Z</dcterms:created>
  <dcterms:modified xsi:type="dcterms:W3CDTF">2023-08-03T09:50:16Z</dcterms:modified>
</cp:coreProperties>
</file>