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2090"/>
  </bookViews>
  <sheets>
    <sheet name="Новый_3" sheetId="2" r:id="rId1"/>
  </sheets>
  <calcPr calcId="145621"/>
</workbook>
</file>

<file path=xl/calcChain.xml><?xml version="1.0" encoding="utf-8"?>
<calcChain xmlns="http://schemas.openxmlformats.org/spreadsheetml/2006/main">
  <c r="W96" i="2" l="1"/>
  <c r="R15" i="2" l="1"/>
  <c r="R14" i="2" s="1"/>
  <c r="S15" i="2"/>
  <c r="S14" i="2" s="1"/>
  <c r="T15" i="2"/>
  <c r="T14" i="2" s="1"/>
  <c r="U15" i="2"/>
  <c r="U14" i="2" s="1"/>
  <c r="V15" i="2"/>
  <c r="V14" i="2" s="1"/>
  <c r="Q16" i="2"/>
  <c r="Q15" i="2" s="1"/>
  <c r="Q14" i="2" l="1"/>
  <c r="W14" i="2" s="1"/>
  <c r="W15" i="2"/>
  <c r="W16" i="2"/>
  <c r="V23" i="2"/>
  <c r="U23" i="2"/>
  <c r="T23" i="2"/>
  <c r="S23" i="2"/>
  <c r="R23" i="2"/>
  <c r="V60" i="2" l="1"/>
  <c r="U60" i="2"/>
  <c r="T60" i="2"/>
  <c r="T55" i="2" s="1"/>
  <c r="S60" i="2"/>
  <c r="S55" i="2" s="1"/>
  <c r="R60" i="2"/>
  <c r="Q60" i="2"/>
  <c r="Q23" i="2"/>
  <c r="T70" i="2" l="1"/>
  <c r="S70" i="2"/>
  <c r="V76" i="2"/>
  <c r="V75" i="2" s="1"/>
  <c r="V74" i="2" s="1"/>
  <c r="U76" i="2"/>
  <c r="U75" i="2" s="1"/>
  <c r="U74" i="2" s="1"/>
  <c r="T76" i="2"/>
  <c r="T75" i="2" s="1"/>
  <c r="T74" i="2" s="1"/>
  <c r="S76" i="2"/>
  <c r="S75" i="2" s="1"/>
  <c r="S74" i="2" s="1"/>
  <c r="R76" i="2"/>
  <c r="R75" i="2" s="1"/>
  <c r="R74" i="2" s="1"/>
  <c r="W101" i="2"/>
  <c r="V100" i="2"/>
  <c r="V99" i="2" s="1"/>
  <c r="V98" i="2" s="1"/>
  <c r="V97" i="2" s="1"/>
  <c r="U100" i="2"/>
  <c r="U99" i="2" s="1"/>
  <c r="U98" i="2" s="1"/>
  <c r="U97" i="2" s="1"/>
  <c r="T100" i="2"/>
  <c r="T99" i="2" s="1"/>
  <c r="T98" i="2" s="1"/>
  <c r="T97" i="2" s="1"/>
  <c r="S100" i="2"/>
  <c r="S99" i="2" s="1"/>
  <c r="S98" i="2" s="1"/>
  <c r="S97" i="2" s="1"/>
  <c r="R100" i="2"/>
  <c r="R99" i="2" s="1"/>
  <c r="R98" i="2" s="1"/>
  <c r="R97" i="2" s="1"/>
  <c r="Q100" i="2"/>
  <c r="W100" i="2" s="1"/>
  <c r="V95" i="2"/>
  <c r="U95" i="2"/>
  <c r="T95" i="2"/>
  <c r="S95" i="2"/>
  <c r="R95" i="2"/>
  <c r="Q95" i="2"/>
  <c r="S69" i="2" l="1"/>
  <c r="T69" i="2"/>
  <c r="Q99" i="2"/>
  <c r="U91" i="2"/>
  <c r="Q98" i="2" l="1"/>
  <c r="W99" i="2"/>
  <c r="Q91" i="2"/>
  <c r="W94" i="2"/>
  <c r="V93" i="2"/>
  <c r="U93" i="2"/>
  <c r="T93" i="2"/>
  <c r="S93" i="2"/>
  <c r="R93" i="2"/>
  <c r="Q93" i="2"/>
  <c r="W92" i="2"/>
  <c r="W93" i="2" l="1"/>
  <c r="W98" i="2"/>
  <c r="Q97" i="2"/>
  <c r="V86" i="2"/>
  <c r="V85" i="2" s="1"/>
  <c r="V84" i="2" s="1"/>
  <c r="V83" i="2" s="1"/>
  <c r="U86" i="2"/>
  <c r="T86" i="2"/>
  <c r="T85" i="2" s="1"/>
  <c r="T84" i="2" s="1"/>
  <c r="T83" i="2" s="1"/>
  <c r="S86" i="2"/>
  <c r="S85" i="2" s="1"/>
  <c r="S84" i="2" s="1"/>
  <c r="S83" i="2" s="1"/>
  <c r="R86" i="2"/>
  <c r="R85" i="2" s="1"/>
  <c r="R84" i="2" s="1"/>
  <c r="R83" i="2" s="1"/>
  <c r="X102" i="2"/>
  <c r="X65" i="2"/>
  <c r="X57" i="2"/>
  <c r="X52" i="2"/>
  <c r="X20" i="2"/>
  <c r="W102" i="2"/>
  <c r="W87" i="2"/>
  <c r="W77" i="2"/>
  <c r="W59" i="2"/>
  <c r="W42" i="2"/>
  <c r="W29" i="2"/>
  <c r="W25" i="2"/>
  <c r="V13" i="2"/>
  <c r="T13" i="2"/>
  <c r="S13" i="2"/>
  <c r="R13" i="2"/>
  <c r="U17" i="2"/>
  <c r="V17" i="2"/>
  <c r="V18" i="2"/>
  <c r="V19" i="2"/>
  <c r="U19" i="2"/>
  <c r="V21" i="2"/>
  <c r="U21" i="2"/>
  <c r="T21" i="2"/>
  <c r="S21" i="2"/>
  <c r="R21" i="2"/>
  <c r="V28" i="2"/>
  <c r="V27" i="2" s="1"/>
  <c r="V26" i="2" s="1"/>
  <c r="U28" i="2"/>
  <c r="T28" i="2"/>
  <c r="T27" i="2" s="1"/>
  <c r="T26" i="2" s="1"/>
  <c r="S28" i="2"/>
  <c r="S27" i="2" s="1"/>
  <c r="S26" i="2" s="1"/>
  <c r="R28" i="2"/>
  <c r="R27" i="2" s="1"/>
  <c r="R26" i="2" s="1"/>
  <c r="V32" i="2"/>
  <c r="U32" i="2"/>
  <c r="T32" i="2"/>
  <c r="T31" i="2" s="1"/>
  <c r="T30" i="2" s="1"/>
  <c r="S32" i="2"/>
  <c r="S31" i="2" s="1"/>
  <c r="S30" i="2" s="1"/>
  <c r="R32" i="2"/>
  <c r="R34" i="2"/>
  <c r="V34" i="2"/>
  <c r="U34" i="2"/>
  <c r="U36" i="2"/>
  <c r="V36" i="2"/>
  <c r="V41" i="2"/>
  <c r="V40" i="2" s="1"/>
  <c r="V39" i="2" s="1"/>
  <c r="V38" i="2" s="1"/>
  <c r="U41" i="2"/>
  <c r="U40" i="2" s="1"/>
  <c r="U39" i="2" s="1"/>
  <c r="T41" i="2"/>
  <c r="T40" i="2" s="1"/>
  <c r="T39" i="2" s="1"/>
  <c r="T38" i="2" s="1"/>
  <c r="S41" i="2"/>
  <c r="S40" i="2" s="1"/>
  <c r="S39" i="2" s="1"/>
  <c r="S38" i="2" s="1"/>
  <c r="R41" i="2"/>
  <c r="R40" i="2" s="1"/>
  <c r="R39" i="2" s="1"/>
  <c r="R38" i="2" s="1"/>
  <c r="T45" i="2"/>
  <c r="T44" i="2" s="1"/>
  <c r="T43" i="2" s="1"/>
  <c r="S45" i="2"/>
  <c r="S44" i="2" s="1"/>
  <c r="S43" i="2" s="1"/>
  <c r="R45" i="2"/>
  <c r="R44" i="2" s="1"/>
  <c r="R43" i="2" s="1"/>
  <c r="V46" i="2"/>
  <c r="V45" i="2" s="1"/>
  <c r="V44" i="2" s="1"/>
  <c r="V43" i="2" s="1"/>
  <c r="U46" i="2"/>
  <c r="U45" i="2" s="1"/>
  <c r="U44" i="2" s="1"/>
  <c r="V51" i="2"/>
  <c r="U51" i="2"/>
  <c r="U50" i="2" s="1"/>
  <c r="V56" i="2"/>
  <c r="U56" i="2"/>
  <c r="V58" i="2"/>
  <c r="U58" i="2"/>
  <c r="V64" i="2"/>
  <c r="U64" i="2"/>
  <c r="U63" i="2" s="1"/>
  <c r="V67" i="2"/>
  <c r="V66" i="2" s="1"/>
  <c r="U67" i="2"/>
  <c r="U66" i="2" s="1"/>
  <c r="V72" i="2"/>
  <c r="V71" i="2" s="1"/>
  <c r="V70" i="2" s="1"/>
  <c r="V69" i="2" s="1"/>
  <c r="U72" i="2"/>
  <c r="V81" i="2"/>
  <c r="V80" i="2" s="1"/>
  <c r="V79" i="2" s="1"/>
  <c r="U81" i="2"/>
  <c r="V91" i="2"/>
  <c r="V90" i="2" s="1"/>
  <c r="V89" i="2" s="1"/>
  <c r="V88" i="2" s="1"/>
  <c r="U90" i="2"/>
  <c r="V55" i="2" l="1"/>
  <c r="U55" i="2"/>
  <c r="R31" i="2"/>
  <c r="R30" i="2" s="1"/>
  <c r="V31" i="2"/>
  <c r="W97" i="2"/>
  <c r="S11" i="2"/>
  <c r="S103" i="2"/>
  <c r="T103" i="2"/>
  <c r="T11" i="2"/>
  <c r="V12" i="2"/>
  <c r="U71" i="2"/>
  <c r="U70" i="2" s="1"/>
  <c r="U69" i="2" s="1"/>
  <c r="V63" i="2"/>
  <c r="V50" i="2"/>
  <c r="U43" i="2"/>
  <c r="U49" i="2"/>
  <c r="U38" i="2"/>
  <c r="U18" i="2"/>
  <c r="U80" i="2"/>
  <c r="V78" i="2"/>
  <c r="U48" i="2"/>
  <c r="U31" i="2"/>
  <c r="U27" i="2"/>
  <c r="U85" i="2"/>
  <c r="W57" i="2"/>
  <c r="W68" i="2"/>
  <c r="W52" i="2"/>
  <c r="V54" i="2" l="1"/>
  <c r="V53" i="2" s="1"/>
  <c r="U84" i="2"/>
  <c r="U13" i="2"/>
  <c r="U30" i="2"/>
  <c r="U78" i="2"/>
  <c r="U79" i="2"/>
  <c r="V48" i="2"/>
  <c r="V49" i="2"/>
  <c r="U26" i="2"/>
  <c r="U54" i="2"/>
  <c r="U89" i="2"/>
  <c r="W35" i="2"/>
  <c r="V11" i="2" l="1"/>
  <c r="V103" i="2"/>
  <c r="U88" i="2"/>
  <c r="U12" i="2"/>
  <c r="U83" i="2"/>
  <c r="U53" i="2"/>
  <c r="R58" i="2"/>
  <c r="Q58" i="2"/>
  <c r="W58" i="2" s="1"/>
  <c r="W82" i="2"/>
  <c r="W61" i="2"/>
  <c r="W47" i="2"/>
  <c r="W22" i="2"/>
  <c r="R56" i="2"/>
  <c r="X56" i="2" l="1"/>
  <c r="R55" i="2"/>
  <c r="U103" i="2"/>
  <c r="U11" i="2"/>
  <c r="Q37" i="2"/>
  <c r="W37" i="2" s="1"/>
  <c r="W33" i="2"/>
  <c r="X55" i="2" l="1"/>
  <c r="W60" i="2"/>
  <c r="W20" i="2"/>
  <c r="R72" i="2" l="1"/>
  <c r="R71" i="2" s="1"/>
  <c r="R70" i="2" s="1"/>
  <c r="R69" i="2" s="1"/>
  <c r="W73" i="2"/>
  <c r="R67" i="2"/>
  <c r="R66" i="2" s="1"/>
  <c r="Q67" i="2"/>
  <c r="R64" i="2"/>
  <c r="X64" i="2" s="1"/>
  <c r="Q65" i="2"/>
  <c r="Q64" i="2" l="1"/>
  <c r="W64" i="2" s="1"/>
  <c r="W65" i="2"/>
  <c r="Q66" i="2"/>
  <c r="W66" i="2" s="1"/>
  <c r="W67" i="2"/>
  <c r="Q72" i="2"/>
  <c r="Q56" i="2"/>
  <c r="W56" i="2" s="1"/>
  <c r="Q71" i="2" l="1"/>
  <c r="W72" i="2"/>
  <c r="Q55" i="2"/>
  <c r="W55" i="2" l="1"/>
  <c r="W71" i="2"/>
  <c r="Q70" i="2"/>
  <c r="Q46" i="2"/>
  <c r="W46" i="2" s="1"/>
  <c r="W70" i="2" l="1"/>
  <c r="Q13" i="2"/>
  <c r="W13" i="2" s="1"/>
  <c r="Q86" i="2"/>
  <c r="Q76" i="2"/>
  <c r="W76" i="2" s="1"/>
  <c r="W95" i="2" l="1"/>
  <c r="Q90" i="2"/>
  <c r="Q85" i="2"/>
  <c r="W86" i="2"/>
  <c r="Q75" i="2"/>
  <c r="Q36" i="2"/>
  <c r="W36" i="2" s="1"/>
  <c r="Q28" i="2"/>
  <c r="W23" i="2"/>
  <c r="Q27" i="2" l="1"/>
  <c r="W28" i="2"/>
  <c r="Q74" i="2"/>
  <c r="W75" i="2"/>
  <c r="Q84" i="2"/>
  <c r="W85" i="2"/>
  <c r="Q41" i="2"/>
  <c r="W74" i="2" l="1"/>
  <c r="Q69" i="2"/>
  <c r="W69" i="2" s="1"/>
  <c r="Q40" i="2"/>
  <c r="W41" i="2"/>
  <c r="Q83" i="2"/>
  <c r="W83" i="2" s="1"/>
  <c r="W84" i="2"/>
  <c r="Q26" i="2"/>
  <c r="W26" i="2" s="1"/>
  <c r="W27" i="2"/>
  <c r="R19" i="2"/>
  <c r="X19" i="2" s="1"/>
  <c r="Q39" i="2" l="1"/>
  <c r="W40" i="2"/>
  <c r="R81" i="2"/>
  <c r="R80" i="2" s="1"/>
  <c r="Q38" i="2" l="1"/>
  <c r="W38" i="2" s="1"/>
  <c r="W39" i="2"/>
  <c r="R78" i="2"/>
  <c r="R79" i="2"/>
  <c r="Q18" i="2" l="1"/>
  <c r="W18" i="2" s="1"/>
  <c r="Q17" i="2"/>
  <c r="W17" i="2" s="1"/>
  <c r="R63" i="2" l="1"/>
  <c r="Q63" i="2"/>
  <c r="W63" i="2" l="1"/>
  <c r="Q54" i="2"/>
  <c r="R54" i="2"/>
  <c r="X54" i="2" s="1"/>
  <c r="X63" i="2"/>
  <c r="R51" i="2"/>
  <c r="Q51" i="2"/>
  <c r="Q53" i="2" l="1"/>
  <c r="W53" i="2" s="1"/>
  <c r="W54" i="2"/>
  <c r="Q50" i="2"/>
  <c r="W50" i="2" s="1"/>
  <c r="W51" i="2"/>
  <c r="R50" i="2"/>
  <c r="X50" i="2" s="1"/>
  <c r="X51" i="2"/>
  <c r="R17" i="2"/>
  <c r="Q21" i="2"/>
  <c r="W21" i="2" s="1"/>
  <c r="Q49" i="2" l="1"/>
  <c r="W49" i="2" s="1"/>
  <c r="Q48" i="2"/>
  <c r="W48" i="2" s="1"/>
  <c r="R49" i="2"/>
  <c r="X49" i="2" s="1"/>
  <c r="R48" i="2"/>
  <c r="X48" i="2" s="1"/>
  <c r="R12" i="2"/>
  <c r="X17" i="2"/>
  <c r="Q81" i="2"/>
  <c r="Q32" i="2"/>
  <c r="W32" i="2" s="1"/>
  <c r="R53" i="2"/>
  <c r="X53" i="2" s="1"/>
  <c r="R91" i="2"/>
  <c r="R90" i="2" s="1"/>
  <c r="R89" i="2" s="1"/>
  <c r="R88" i="2" s="1"/>
  <c r="W91" i="2"/>
  <c r="R11" i="2" l="1"/>
  <c r="R103" i="2"/>
  <c r="Q80" i="2"/>
  <c r="W80" i="2" s="1"/>
  <c r="W81" i="2"/>
  <c r="X12" i="2"/>
  <c r="X11" i="2"/>
  <c r="Q79" i="2"/>
  <c r="W79" i="2" s="1"/>
  <c r="Q78" i="2" l="1"/>
  <c r="W78" i="2" s="1"/>
  <c r="W90" i="2"/>
  <c r="Q34" i="2"/>
  <c r="W34" i="2" s="1"/>
  <c r="Q45" i="2"/>
  <c r="Q44" i="2" l="1"/>
  <c r="W45" i="2"/>
  <c r="Q31" i="2"/>
  <c r="Q89" i="2"/>
  <c r="Q88" i="2" l="1"/>
  <c r="W89" i="2"/>
  <c r="Q30" i="2"/>
  <c r="W31" i="2"/>
  <c r="Q43" i="2"/>
  <c r="W43" i="2" s="1"/>
  <c r="W44" i="2"/>
  <c r="X103" i="2"/>
  <c r="W88" i="2" l="1"/>
  <c r="Q12" i="2"/>
  <c r="Q103" i="2" s="1"/>
  <c r="W30" i="2"/>
  <c r="Q19" i="2"/>
  <c r="W19" i="2" s="1"/>
  <c r="Q11" i="2" l="1"/>
  <c r="W103" i="2"/>
  <c r="W12" i="2"/>
  <c r="W11" i="2"/>
  <c r="R18" i="2"/>
  <c r="X18" i="2" s="1"/>
</calcChain>
</file>

<file path=xl/sharedStrings.xml><?xml version="1.0" encoding="utf-8"?>
<sst xmlns="http://schemas.openxmlformats.org/spreadsheetml/2006/main" count="235" uniqueCount="72">
  <si>
    <t>ИТОГО</t>
  </si>
  <si>
    <t>9900000000</t>
  </si>
  <si>
    <t>0000000000000000000000000000000000000000000000000000000000000000000000000000000000000000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</si>
  <si>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</si>
  <si>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</si>
  <si>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</si>
  <si>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</si>
  <si>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</si>
  <si>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</si>
  <si>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</si>
  <si>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</si>
  <si>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</si>
  <si>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</si>
  <si>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</si>
  <si>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</si>
  <si>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</si>
  <si>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</si>
  <si>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</si>
  <si>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</si>
  <si>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</si>
  <si>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</si>
  <si>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</si>
  <si>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</si>
  <si>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</si>
  <si>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</si>
  <si>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</si>
  <si>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</si>
  <si>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Советского внутригородского района городского округа Самара</t>
  </si>
  <si>
    <t>КВР</t>
  </si>
  <si>
    <t>Ведомство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</si>
  <si>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</si>
  <si>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</si>
  <si>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</si>
  <si>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</si>
  <si>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</si>
  <si>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</si>
  <si>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Коды классификации расходов бюджета</t>
  </si>
  <si>
    <t>Код главно-го распо-ряди-теля средств бюдже-та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</si>
  <si>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</si>
  <si>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НАЦИОНАЛЬНАЯ ЭКОНОМИКА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</si>
  <si>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</si>
  <si>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</si>
  <si>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</si>
  <si>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</si>
  <si>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</si>
  <si>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гражданам,кроме публичных нормативных социальных выплат</t>
  </si>
  <si>
    <t>Е100000000</t>
  </si>
  <si>
    <t>Резервные фонды</t>
  </si>
  <si>
    <t>Резервные средства</t>
  </si>
  <si>
    <t>Муниципальная программа "Комфортная городская среда" на 2018-2024 годы</t>
  </si>
  <si>
    <t>Защита населения и территории от чрезвычайных ситуаций природного и техногенного характера, пожарной безопасности</t>
  </si>
  <si>
    <t>Функционирование  высшего должностного лица субъекта Российской Федерации и муниципального образования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</si>
  <si>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</si>
  <si>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Е400000000</t>
  </si>
  <si>
    <t xml:space="preserve"> Профессиональная подготовка, переподготовка и повышение квалификации</t>
  </si>
  <si>
    <t>Утверждено на 2021 год с учетом изменений</t>
  </si>
  <si>
    <t>в том числе средства вышестоящих бюджетов</t>
  </si>
  <si>
    <t>Процент исполнения</t>
  </si>
  <si>
    <t>тыс. рублей</t>
  </si>
  <si>
    <t>Субсидии некоммерческим организациям (за исключением государственных (муниципальных) учреждений государственных корпораций (компаний), публично-правовых компаний)</t>
  </si>
  <si>
    <t>ОБСЛУЖИВАНИЕ ГОСУДАРСТВЕННОГО (МУНИЦИПАЛЬНОГО) ДОЛГА</t>
  </si>
  <si>
    <t>Обслуживание государтсвенного (муниципального) внутреннего долга</t>
  </si>
  <si>
    <t>Обслуживание государтсвенного (муниципального) долга</t>
  </si>
  <si>
    <t>Обслуживание муниципального долга</t>
  </si>
  <si>
    <t>Исполнено за  2021 год</t>
  </si>
  <si>
    <t>Исполнение судебных актов</t>
  </si>
  <si>
    <t xml:space="preserve"> Расходы бюджета Советского внутригородского района городского округа Самара Самарской области  по ведомственной структуре расходов бюджета Советского внутригородского района городского округа Самара Самарской области за 2021 год</t>
  </si>
  <si>
    <t>к Решению Совета депутатов Советского</t>
  </si>
  <si>
    <t>внутригородского района</t>
  </si>
  <si>
    <t>городского округа Самара</t>
  </si>
  <si>
    <t>от "____"_______________ 2022 г. №______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</si>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</sst>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#,##0.0;\-#,##0.0"/>
    <numFmt numFmtId="166" formatCode="#,##0.0;[Red]\-#,##0.0"/>
    <numFmt numFmtId="167" formatCode="000"/>
    <numFmt numFmtId="168" formatCode="0000000000"/>
    <numFmt numFmtId="169" formatCode="00"/>
    <numFmt numFmtId="170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3" fillId="0" borderId="2" xfId="1" applyFont="1" applyFill="1" applyBorder="1" applyAlignment="1" applyProtection="1">
      <protection hidden="1"/>
    </xf>
    <xf numFmtId="0" fontId="3" fillId="0" borderId="1" xfId="1" applyFont="1" applyFill="1" applyBorder="1" applyAlignment="1" applyProtection="1">
      <protection hidden="1"/>
    </xf>
    <xf numFmtId="0" fontId="3" fillId="0" borderId="3" xfId="1" applyFont="1" applyFill="1" applyBorder="1" applyAlignment="1" applyProtection="1">
      <protection hidden="1"/>
    </xf>
    <xf numFmtId="0" fontId="3" fillId="0" borderId="5" xfId="1" applyFont="1" applyFill="1" applyBorder="1" applyAlignment="1" applyProtection="1">
      <alignment horizontal="center" vertical="center" wrapText="1"/>
      <protection hidden="1"/>
    </xf>
    <xf numFmtId="0" fontId="3" fillId="0" borderId="4" xfId="1" applyFont="1" applyFill="1" applyBorder="1" applyAlignment="1" applyProtection="1">
      <alignment horizontal="center" vertical="center" wrapText="1"/>
      <protection hidden="1"/>
    </xf>
    <xf numFmtId="0" fontId="3" fillId="0" borderId="6" xfId="1" applyFont="1" applyFill="1" applyBorder="1" applyAlignment="1" applyProtection="1">
      <alignment horizontal="center" vertical="center" wrapText="1"/>
      <protection hidden="1"/>
    </xf>
    <xf numFmtId="0" fontId="1" fillId="0" borderId="6" xfId="1" applyBorder="1" applyProtection="1">
      <protection hidden="1"/>
    </xf>
    <xf numFmtId="0" fontId="1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Protection="1">
      <protection hidden="1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protection hidden="1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7" xfId="1" applyFont="1" applyBorder="1" applyProtection="1">
      <protection hidden="1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7" xfId="1" applyFont="1" applyBorder="1" applyProtection="1">
      <protection hidden="1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Font="1" applyBorder="1" applyAlignment="1">
      <alignment wrapText="1"/>
    </xf>
    <xf numFmtId="0" fontId="8" fillId="0" borderId="0" xfId="1" applyFont="1" applyProtection="1"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Font="1" applyBorder="1" applyProtection="1">
      <protection hidden="1"/>
    </xf>
    <xf numFmtId="0" fontId="8" fillId="0" borderId="8" xfId="1" applyNumberFormat="1" applyFont="1" applyFill="1" applyBorder="1" applyAlignment="1" applyProtection="1">
      <alignment horizontal="center" vertical="center"/>
      <protection hidden="1"/>
    </xf>
    <xf numFmtId="0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Font="1" applyBorder="1"/>
    <xf numFmtId="0" fontId="7" fillId="0" borderId="2" xfId="1" applyNumberFormat="1" applyFont="1" applyFill="1" applyBorder="1" applyAlignment="1" applyProtection="1">
      <alignment vertical="center" wrapText="1"/>
      <protection hidden="1"/>
    </xf>
    <xf numFmtId="167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169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168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1" applyNumberFormat="1" applyFont="1" applyFill="1" applyBorder="1" applyAlignment="1" applyProtection="1">
      <alignment vertical="top" wrapText="1"/>
      <protection hidden="1"/>
    </xf>
    <xf numFmtId="0" fontId="8" fillId="0" borderId="2" xfId="1" applyNumberFormat="1" applyFont="1" applyFill="1" applyBorder="1" applyAlignment="1" applyProtection="1">
      <alignment vertical="center" wrapText="1"/>
      <protection hidden="1"/>
    </xf>
    <xf numFmtId="167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169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168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vertical="top" wrapText="1"/>
      <protection hidden="1"/>
    </xf>
    <xf numFmtId="0" fontId="8" fillId="0" borderId="2" xfId="1" applyNumberFormat="1" applyFont="1" applyFill="1" applyBorder="1" applyAlignment="1" applyProtection="1">
      <alignment vertical="top" wrapText="1"/>
      <protection hidden="1"/>
    </xf>
    <xf numFmtId="0" fontId="8" fillId="0" borderId="2" xfId="1" applyNumberFormat="1" applyFont="1" applyFill="1" applyBorder="1" applyAlignment="1" applyProtection="1">
      <alignment horizontal="left" vertical="center" wrapText="1"/>
      <protection hidden="1"/>
    </xf>
    <xf numFmtId="0" fontId="8" fillId="0" borderId="4" xfId="1" applyFont="1" applyFill="1" applyBorder="1" applyAlignment="1" applyProtection="1">
      <alignment vertical="top" wrapText="1"/>
      <protection hidden="1"/>
    </xf>
    <xf numFmtId="0" fontId="8" fillId="0" borderId="4" xfId="1" applyFont="1" applyFill="1" applyBorder="1" applyAlignment="1" applyProtection="1">
      <alignment horizontal="center" vertical="center" wrapText="1"/>
      <protection hidden="1"/>
    </xf>
    <xf numFmtId="0" fontId="8" fillId="0" borderId="5" xfId="1" applyFont="1" applyFill="1" applyBorder="1" applyAlignment="1" applyProtection="1">
      <alignment horizontal="center" vertical="center" wrapText="1"/>
      <protection hidden="1"/>
    </xf>
    <xf numFmtId="165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" applyNumberFormat="1" applyFont="1" applyFill="1" applyBorder="1" applyAlignment="1" applyProtection="1">
      <alignment horizontal="left" vertical="top" wrapText="1"/>
      <protection hidden="1"/>
    </xf>
    <xf numFmtId="0" fontId="8" fillId="0" borderId="1" xfId="1" applyFont="1" applyFill="1" applyBorder="1" applyAlignment="1" applyProtection="1">
      <protection hidden="1"/>
    </xf>
    <xf numFmtId="0" fontId="8" fillId="0" borderId="2" xfId="1" applyFont="1" applyFill="1" applyBorder="1" applyAlignment="1" applyProtection="1">
      <protection hidden="1"/>
    </xf>
    <xf numFmtId="0" fontId="8" fillId="0" borderId="2" xfId="1" applyFont="1" applyFill="1" applyBorder="1" applyAlignment="1" applyProtection="1">
      <alignment horizontal="center" vertical="center"/>
      <protection hidden="1"/>
    </xf>
    <xf numFmtId="0" fontId="8" fillId="0" borderId="1" xfId="1" applyFont="1" applyBorder="1" applyAlignment="1" applyProtection="1">
      <alignment vertical="center"/>
      <protection hidden="1"/>
    </xf>
    <xf numFmtId="165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170" fontId="7" fillId="0" borderId="1" xfId="1" applyNumberFormat="1" applyFont="1" applyBorder="1" applyAlignment="1">
      <alignment horizontal="center" vertical="center"/>
    </xf>
    <xf numFmtId="165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170" fontId="8" fillId="0" borderId="1" xfId="1" applyNumberFormat="1" applyFont="1" applyBorder="1" applyAlignment="1">
      <alignment horizontal="center" vertical="center"/>
    </xf>
    <xf numFmtId="166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Font="1" applyBorder="1" applyAlignment="1" applyProtection="1">
      <alignment horizontal="center" vertical="center"/>
      <protection hidden="1"/>
    </xf>
    <xf numFmtId="0" fontId="8" fillId="0" borderId="1" xfId="1" applyFont="1" applyBorder="1" applyAlignment="1">
      <alignment horizontal="center" vertical="center"/>
    </xf>
    <xf numFmtId="170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5" fontId="8" fillId="2" borderId="2" xfId="1" applyNumberFormat="1" applyFont="1" applyFill="1" applyBorder="1" applyAlignment="1" applyProtection="1">
      <alignment horizontal="center" vertical="center" wrapText="1"/>
      <protection hidden="1"/>
    </xf>
    <xf numFmtId="165" fontId="8" fillId="2" borderId="1" xfId="1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1" applyNumberFormat="1" applyFont="1" applyFill="1" applyAlignment="1" applyProtection="1">
      <alignment horizontal="center" vertical="center" wrapText="1"/>
      <protection hidden="1"/>
    </xf>
    <xf numFmtId="165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top" wrapText="1"/>
      <protection hidden="1"/>
    </xf>
    <xf numFmtId="165" fontId="7" fillId="2" borderId="2" xfId="1" applyNumberFormat="1" applyFont="1" applyFill="1" applyBorder="1" applyAlignment="1" applyProtection="1">
      <alignment horizontal="center" vertical="center" wrapText="1"/>
      <protection hidden="1"/>
    </xf>
    <xf numFmtId="170" fontId="7" fillId="2" borderId="1" xfId="1" applyNumberFormat="1" applyFont="1" applyFill="1" applyBorder="1" applyAlignment="1">
      <alignment horizontal="center" vertical="center"/>
    </xf>
    <xf numFmtId="170" fontId="8" fillId="2" borderId="1" xfId="1" applyNumberFormat="1" applyFont="1" applyFill="1" applyBorder="1" applyAlignment="1">
      <alignment horizontal="center" vertical="center"/>
    </xf>
    <xf numFmtId="166" fontId="8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8" fillId="2" borderId="2" xfId="1" applyNumberFormat="1" applyFont="1" applyFill="1" applyBorder="1" applyAlignment="1" applyProtection="1">
      <alignment horizontal="center" vertical="center" wrapText="1"/>
      <protection hidden="1"/>
    </xf>
    <xf numFmtId="170" fontId="8" fillId="2" borderId="1" xfId="1" applyNumberFormat="1" applyFont="1" applyFill="1" applyBorder="1" applyAlignment="1" applyProtection="1">
      <alignment horizontal="center" vertical="center"/>
      <protection hidden="1"/>
    </xf>
    <xf numFmtId="0" fontId="8" fillId="2" borderId="1" xfId="1" applyFont="1" applyFill="1" applyBorder="1" applyAlignment="1" applyProtection="1">
      <alignment horizontal="center" vertical="center"/>
      <protection hidden="1"/>
    </xf>
    <xf numFmtId="170" fontId="8" fillId="2" borderId="1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8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8" fillId="2" borderId="2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Border="1" applyAlignment="1">
      <alignment horizontal="center" vertical="center"/>
    </xf>
    <xf numFmtId="170" fontId="8" fillId="2" borderId="2" xfId="1" applyNumberFormat="1" applyFont="1" applyFill="1" applyBorder="1" applyAlignment="1">
      <alignment horizontal="center" vertical="center" wrapText="1"/>
    </xf>
    <xf numFmtId="170" fontId="8" fillId="2" borderId="2" xfId="1" applyNumberFormat="1" applyFont="1" applyFill="1" applyBorder="1" applyAlignment="1">
      <alignment horizontal="center" vertical="center"/>
    </xf>
    <xf numFmtId="0" fontId="8" fillId="0" borderId="7" xfId="1" applyFont="1" applyFill="1" applyBorder="1" applyProtection="1">
      <protection hidden="1"/>
    </xf>
    <xf numFmtId="170" fontId="8" fillId="0" borderId="1" xfId="1" applyNumberFormat="1" applyFont="1" applyFill="1" applyBorder="1" applyAlignment="1" applyProtection="1">
      <alignment horizontal="center" vertical="center"/>
      <protection hidden="1"/>
    </xf>
    <xf numFmtId="170" fontId="8" fillId="0" borderId="1" xfId="1" applyNumberFormat="1" applyFont="1" applyFill="1" applyBorder="1" applyAlignment="1">
      <alignment horizontal="center" vertical="center"/>
    </xf>
    <xf numFmtId="0" fontId="0" fillId="0" borderId="0" xfId="0"/>
    <xf numFmtId="0" fontId="9" fillId="0" borderId="0" xfId="1" applyFont="1" applyAlignment="1">
      <alignment horizontal="right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1" applyFont="1" applyBorder="1" applyAlignment="1" applyProtection="1">
      <alignment horizontal="center" vertical="center" wrapText="1"/>
      <protection hidden="1"/>
    </xf>
    <xf numFmtId="0" fontId="8" fillId="0" borderId="3" xfId="1" applyFont="1" applyBorder="1" applyAlignment="1" applyProtection="1">
      <alignment horizontal="center" vertical="center" wrapText="1"/>
      <protection hidden="1"/>
    </xf>
    <xf numFmtId="166" fontId="8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8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Alignment="1">
      <alignment horizontal="right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12" xfId="1" applyNumberFormat="1" applyFont="1" applyFill="1" applyBorder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showGridLines="0" tabSelected="1" topLeftCell="J94" workbookViewId="0">
      <selection activeCell="AD106" sqref="AD106"/>
    </sheetView>
  </sheetViews>
  <sheetFormatPr defaultColWidth="9.140625" defaultRowHeight="12.75" x14ac:dyDescent="0.2"/>
  <cols>
    <col min="1" max="9" width="0" style="1" hidden="1" customWidth="1"/>
    <col min="10" max="10" width="37.140625" style="1" customWidth="1"/>
    <col min="11" max="11" width="5.140625" style="1" customWidth="1"/>
    <col min="12" max="12" width="5.7109375" style="1" customWidth="1"/>
    <col min="13" max="13" width="5.140625" style="1" customWidth="1"/>
    <col min="14" max="14" width="11.140625" style="1" customWidth="1"/>
    <col min="15" max="15" width="4.140625" style="1" customWidth="1"/>
    <col min="16" max="16" width="0" style="1" hidden="1" customWidth="1"/>
    <col min="17" max="17" width="11.42578125" style="1" customWidth="1"/>
    <col min="18" max="18" width="9.85546875" style="1" customWidth="1"/>
    <col min="19" max="20" width="0" style="1" hidden="1" customWidth="1"/>
    <col min="21" max="21" width="9" style="1" customWidth="1"/>
    <col min="22" max="256" width="9.140625" style="1" customWidth="1"/>
    <col min="257" max="16384" width="9.140625" style="1"/>
  </cols>
  <sheetData>
    <row r="1" spans="1:24" ht="15" customHeight="1" x14ac:dyDescent="0.25">
      <c r="A1" s="2"/>
      <c r="B1" s="18"/>
      <c r="C1" s="18"/>
      <c r="D1" s="18"/>
      <c r="E1" s="18"/>
      <c r="F1" s="18"/>
      <c r="G1" s="18"/>
      <c r="H1" s="18"/>
      <c r="I1" s="18"/>
      <c r="J1" s="18"/>
      <c r="K1" s="18"/>
      <c r="L1" s="17"/>
      <c r="M1" s="17"/>
      <c r="N1" s="21"/>
      <c r="O1" s="15"/>
      <c r="P1" s="15"/>
      <c r="Q1" s="15"/>
      <c r="R1" s="15"/>
      <c r="S1" s="2"/>
      <c r="T1" s="2"/>
      <c r="U1" s="2"/>
      <c r="W1" s="134" t="s">
        <v>71</v>
      </c>
      <c r="X1" s="134"/>
    </row>
    <row r="2" spans="1:24" ht="15" customHeight="1" x14ac:dyDescent="0.25">
      <c r="A2" s="2"/>
      <c r="B2" s="18"/>
      <c r="C2" s="18"/>
      <c r="D2" s="18"/>
      <c r="E2" s="18"/>
      <c r="F2" s="18"/>
      <c r="G2" s="18"/>
      <c r="H2" s="18"/>
      <c r="I2" s="18"/>
      <c r="J2" s="18"/>
      <c r="K2" s="18"/>
      <c r="L2" s="17"/>
      <c r="M2" s="17"/>
      <c r="N2" s="15"/>
      <c r="O2" s="15"/>
      <c r="P2" s="15"/>
      <c r="Q2" s="15"/>
      <c r="R2" s="15"/>
      <c r="S2" s="2"/>
      <c r="T2" s="2"/>
      <c r="U2" s="2"/>
      <c r="W2" s="122"/>
      <c r="X2" s="123" t="s">
        <v>67</v>
      </c>
    </row>
    <row r="3" spans="1:24" ht="15" customHeight="1" x14ac:dyDescent="0.25">
      <c r="A3" s="2"/>
      <c r="B3" s="18"/>
      <c r="C3" s="18"/>
      <c r="D3" s="18"/>
      <c r="E3" s="18"/>
      <c r="F3" s="18"/>
      <c r="G3" s="18"/>
      <c r="H3" s="18"/>
      <c r="I3" s="18"/>
      <c r="J3" s="18"/>
      <c r="K3" s="18"/>
      <c r="L3" s="17"/>
      <c r="M3" s="17"/>
      <c r="N3" s="15"/>
      <c r="O3" s="15"/>
      <c r="P3" s="15"/>
      <c r="Q3" s="15"/>
      <c r="R3" s="15"/>
      <c r="S3" s="2"/>
      <c r="T3" s="2"/>
      <c r="U3" s="2"/>
      <c r="W3" s="122"/>
      <c r="X3" s="123" t="s">
        <v>68</v>
      </c>
    </row>
    <row r="4" spans="1:24" ht="15" customHeight="1" x14ac:dyDescent="0.25">
      <c r="A4" s="2"/>
      <c r="B4" s="18"/>
      <c r="C4" s="18"/>
      <c r="D4" s="18"/>
      <c r="E4" s="18"/>
      <c r="F4" s="18"/>
      <c r="G4" s="18"/>
      <c r="H4" s="18"/>
      <c r="I4" s="18"/>
      <c r="J4" s="18"/>
      <c r="K4" s="18"/>
      <c r="L4" s="17"/>
      <c r="M4" s="17"/>
      <c r="N4" s="15"/>
      <c r="O4" s="15"/>
      <c r="P4" s="15"/>
      <c r="Q4" s="15"/>
      <c r="R4" s="15"/>
      <c r="S4" s="2"/>
      <c r="T4" s="2"/>
      <c r="U4" s="2"/>
      <c r="W4" s="122"/>
      <c r="X4" s="123" t="s">
        <v>69</v>
      </c>
    </row>
    <row r="5" spans="1:24" ht="15" customHeight="1" x14ac:dyDescent="0.25">
      <c r="A5" s="2"/>
      <c r="B5" s="18"/>
      <c r="C5" s="18"/>
      <c r="D5" s="18"/>
      <c r="E5" s="18"/>
      <c r="F5" s="18"/>
      <c r="G5" s="18"/>
      <c r="H5" s="18"/>
      <c r="I5" s="18"/>
      <c r="J5" s="18"/>
      <c r="K5" s="18"/>
      <c r="L5" s="17"/>
      <c r="M5" s="17"/>
      <c r="N5" s="15"/>
      <c r="O5" s="15"/>
      <c r="P5" s="15"/>
      <c r="Q5" s="15"/>
      <c r="R5" s="15"/>
      <c r="S5" s="2"/>
      <c r="T5" s="2"/>
      <c r="U5" s="2"/>
      <c r="W5" s="122"/>
      <c r="X5" s="123" t="s">
        <v>70</v>
      </c>
    </row>
    <row r="6" spans="1:24" ht="47.25" customHeight="1" x14ac:dyDescent="0.2">
      <c r="A6" s="2"/>
      <c r="B6" s="16"/>
      <c r="C6" s="16"/>
      <c r="D6" s="16"/>
      <c r="E6" s="16"/>
      <c r="F6" s="16"/>
      <c r="G6" s="16"/>
      <c r="H6" s="16"/>
      <c r="I6" s="16"/>
      <c r="J6" s="142" t="s">
        <v>66</v>
      </c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</row>
    <row r="7" spans="1:24" ht="10.5" customHeight="1" x14ac:dyDescent="0.2">
      <c r="A7" s="2"/>
      <c r="B7" s="16"/>
      <c r="C7" s="16"/>
      <c r="D7" s="16"/>
      <c r="E7" s="16"/>
      <c r="F7" s="16"/>
      <c r="G7" s="16"/>
      <c r="H7" s="16"/>
      <c r="I7" s="16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143" t="s">
        <v>58</v>
      </c>
      <c r="X7" s="143"/>
    </row>
    <row r="8" spans="1:24" ht="54" customHeight="1" x14ac:dyDescent="0.2">
      <c r="A8" s="2"/>
      <c r="B8" s="14"/>
      <c r="C8" s="14"/>
      <c r="D8" s="14"/>
      <c r="E8" s="14"/>
      <c r="F8" s="14"/>
      <c r="G8" s="14"/>
      <c r="H8" s="14"/>
      <c r="I8" s="136"/>
      <c r="J8" s="135" t="s">
        <v>38</v>
      </c>
      <c r="K8" s="135" t="s">
        <v>37</v>
      </c>
      <c r="L8" s="137" t="s">
        <v>36</v>
      </c>
      <c r="M8" s="138"/>
      <c r="N8" s="138"/>
      <c r="O8" s="138"/>
      <c r="P8" s="49"/>
      <c r="Q8" s="137" t="s">
        <v>55</v>
      </c>
      <c r="R8" s="139"/>
      <c r="S8" s="49"/>
      <c r="T8" s="49"/>
      <c r="U8" s="130" t="s">
        <v>64</v>
      </c>
      <c r="V8" s="131"/>
      <c r="W8" s="124" t="s">
        <v>57</v>
      </c>
      <c r="X8" s="125"/>
    </row>
    <row r="9" spans="1:24" ht="117.75" customHeight="1" x14ac:dyDescent="0.2">
      <c r="A9" s="2"/>
      <c r="B9" s="14"/>
      <c r="C9" s="14"/>
      <c r="D9" s="14"/>
      <c r="E9" s="14"/>
      <c r="F9" s="14"/>
      <c r="G9" s="14"/>
      <c r="H9" s="14"/>
      <c r="I9" s="136"/>
      <c r="J9" s="135"/>
      <c r="K9" s="135"/>
      <c r="L9" s="50" t="s">
        <v>35</v>
      </c>
      <c r="M9" s="51" t="s">
        <v>34</v>
      </c>
      <c r="N9" s="50" t="s">
        <v>33</v>
      </c>
      <c r="O9" s="51" t="s">
        <v>32</v>
      </c>
      <c r="P9" s="49"/>
      <c r="Q9" s="52" t="s">
        <v>31</v>
      </c>
      <c r="R9" s="52" t="s">
        <v>30</v>
      </c>
      <c r="S9" s="49"/>
      <c r="T9" s="49"/>
      <c r="U9" s="82" t="s">
        <v>31</v>
      </c>
      <c r="V9" s="48" t="s">
        <v>56</v>
      </c>
      <c r="W9" s="82" t="s">
        <v>31</v>
      </c>
      <c r="X9" s="48" t="s">
        <v>56</v>
      </c>
    </row>
    <row r="10" spans="1:24" ht="14.25" customHeight="1" x14ac:dyDescent="0.2">
      <c r="A10" s="2"/>
      <c r="B10" s="12" t="s">
        <v>29</v>
      </c>
      <c r="C10" s="13"/>
      <c r="D10" s="11"/>
      <c r="E10" s="11"/>
      <c r="F10" s="11"/>
      <c r="G10" s="11"/>
      <c r="H10" s="12"/>
      <c r="I10" s="11" t="s">
        <v>28</v>
      </c>
      <c r="J10" s="52">
        <v>1</v>
      </c>
      <c r="K10" s="54">
        <v>2</v>
      </c>
      <c r="L10" s="55">
        <v>3</v>
      </c>
      <c r="M10" s="55">
        <v>4</v>
      </c>
      <c r="N10" s="56">
        <v>5</v>
      </c>
      <c r="O10" s="57">
        <v>6</v>
      </c>
      <c r="P10" s="49"/>
      <c r="Q10" s="58">
        <v>7</v>
      </c>
      <c r="R10" s="58">
        <v>8</v>
      </c>
      <c r="S10" s="50"/>
      <c r="T10" s="50"/>
      <c r="U10" s="53"/>
      <c r="V10" s="59"/>
      <c r="W10" s="59"/>
      <c r="X10" s="59"/>
    </row>
    <row r="11" spans="1:24" ht="50.25" customHeight="1" x14ac:dyDescent="0.2">
      <c r="A11" s="10"/>
      <c r="B11" s="140">
        <v>944</v>
      </c>
      <c r="C11" s="140"/>
      <c r="D11" s="140"/>
      <c r="E11" s="140"/>
      <c r="F11" s="140"/>
      <c r="G11" s="140"/>
      <c r="H11" s="140"/>
      <c r="I11" s="141"/>
      <c r="J11" s="60" t="s">
        <v>27</v>
      </c>
      <c r="K11" s="61">
        <v>944</v>
      </c>
      <c r="L11" s="62" t="s">
        <v>4</v>
      </c>
      <c r="M11" s="62" t="s">
        <v>4</v>
      </c>
      <c r="N11" s="63" t="s">
        <v>4</v>
      </c>
      <c r="O11" s="64" t="s">
        <v>4</v>
      </c>
      <c r="P11" s="41">
        <v>138024.9</v>
      </c>
      <c r="Q11" s="83">
        <f t="shared" ref="Q11:V11" si="0">+Q12+Q38+Q43+Q48++Q53+Q69+Q78+Q88+Q83+Q97</f>
        <v>247654.9</v>
      </c>
      <c r="R11" s="83">
        <f t="shared" si="0"/>
        <v>73938.899999999994</v>
      </c>
      <c r="S11" s="83">
        <f t="shared" si="0"/>
        <v>0</v>
      </c>
      <c r="T11" s="83">
        <f t="shared" si="0"/>
        <v>0</v>
      </c>
      <c r="U11" s="83">
        <f t="shared" si="0"/>
        <v>241988.71999999997</v>
      </c>
      <c r="V11" s="83">
        <f t="shared" si="0"/>
        <v>73938.899999999994</v>
      </c>
      <c r="W11" s="84">
        <f>U11/Q11*100</f>
        <v>97.712066266405387</v>
      </c>
      <c r="X11" s="84">
        <f>V11/R11*100</f>
        <v>100</v>
      </c>
    </row>
    <row r="12" spans="1:24" ht="18" customHeight="1" x14ac:dyDescent="0.2">
      <c r="A12" s="10"/>
      <c r="B12" s="126">
        <v>100</v>
      </c>
      <c r="C12" s="126"/>
      <c r="D12" s="126"/>
      <c r="E12" s="126"/>
      <c r="F12" s="126"/>
      <c r="G12" s="126"/>
      <c r="H12" s="126"/>
      <c r="I12" s="127"/>
      <c r="J12" s="65" t="s">
        <v>26</v>
      </c>
      <c r="K12" s="61">
        <v>944</v>
      </c>
      <c r="L12" s="62">
        <v>1</v>
      </c>
      <c r="M12" s="62" t="s">
        <v>4</v>
      </c>
      <c r="N12" s="63" t="s">
        <v>4</v>
      </c>
      <c r="O12" s="64" t="s">
        <v>4</v>
      </c>
      <c r="P12" s="26">
        <v>73321.600000000006</v>
      </c>
      <c r="Q12" s="83">
        <f>+Q17+Q26+Q30+Q13</f>
        <v>126529.3</v>
      </c>
      <c r="R12" s="83">
        <f>+R17+R26+R30+R13</f>
        <v>3144</v>
      </c>
      <c r="S12" s="128"/>
      <c r="T12" s="129"/>
      <c r="U12" s="83">
        <f>+U17+U26+U30+U13</f>
        <v>124997.5</v>
      </c>
      <c r="V12" s="83">
        <f>+V17+V26+V30+V13</f>
        <v>3144</v>
      </c>
      <c r="W12" s="84">
        <f t="shared" ref="W12:W23" si="1">U12/Q12*100</f>
        <v>98.789371315576702</v>
      </c>
      <c r="X12" s="84">
        <f t="shared" ref="X12:X65" si="2">V12/R12*100</f>
        <v>100</v>
      </c>
    </row>
    <row r="13" spans="1:24" ht="67.5" customHeight="1" x14ac:dyDescent="0.2">
      <c r="A13" s="10"/>
      <c r="B13" s="39"/>
      <c r="C13" s="39"/>
      <c r="D13" s="39"/>
      <c r="E13" s="39"/>
      <c r="F13" s="39"/>
      <c r="G13" s="39"/>
      <c r="H13" s="39"/>
      <c r="I13" s="40"/>
      <c r="J13" s="66" t="s">
        <v>51</v>
      </c>
      <c r="K13" s="67">
        <v>944</v>
      </c>
      <c r="L13" s="68">
        <v>1</v>
      </c>
      <c r="M13" s="68">
        <v>2</v>
      </c>
      <c r="N13" s="69"/>
      <c r="O13" s="70"/>
      <c r="P13" s="41"/>
      <c r="Q13" s="85">
        <f t="shared" ref="Q13:V13" si="3">+Q14</f>
        <v>2720.2</v>
      </c>
      <c r="R13" s="85">
        <f t="shared" si="3"/>
        <v>0</v>
      </c>
      <c r="S13" s="85">
        <f t="shared" si="3"/>
        <v>0</v>
      </c>
      <c r="T13" s="85">
        <f t="shared" si="3"/>
        <v>0</v>
      </c>
      <c r="U13" s="85">
        <f t="shared" si="3"/>
        <v>2628.6</v>
      </c>
      <c r="V13" s="85">
        <f t="shared" si="3"/>
        <v>0</v>
      </c>
      <c r="W13" s="86">
        <f t="shared" si="1"/>
        <v>96.632600544077647</v>
      </c>
      <c r="X13" s="86">
        <v>0</v>
      </c>
    </row>
    <row r="14" spans="1:24" ht="18" customHeight="1" x14ac:dyDescent="0.2">
      <c r="A14" s="10"/>
      <c r="B14" s="39"/>
      <c r="C14" s="39"/>
      <c r="D14" s="39"/>
      <c r="E14" s="39"/>
      <c r="F14" s="39"/>
      <c r="G14" s="39"/>
      <c r="H14" s="39"/>
      <c r="I14" s="40"/>
      <c r="J14" s="71" t="s">
        <v>5</v>
      </c>
      <c r="K14" s="67">
        <v>944</v>
      </c>
      <c r="L14" s="68">
        <v>1</v>
      </c>
      <c r="M14" s="68">
        <v>2</v>
      </c>
      <c r="N14" s="69" t="s">
        <v>1</v>
      </c>
      <c r="O14" s="70"/>
      <c r="P14" s="41"/>
      <c r="Q14" s="85">
        <f t="shared" ref="Q14:V15" si="4">+Q15</f>
        <v>2720.2</v>
      </c>
      <c r="R14" s="85">
        <f t="shared" si="4"/>
        <v>0</v>
      </c>
      <c r="S14" s="85">
        <f t="shared" si="4"/>
        <v>0</v>
      </c>
      <c r="T14" s="85">
        <f t="shared" si="4"/>
        <v>0</v>
      </c>
      <c r="U14" s="85">
        <f t="shared" si="4"/>
        <v>2628.6</v>
      </c>
      <c r="V14" s="85">
        <f t="shared" si="4"/>
        <v>0</v>
      </c>
      <c r="W14" s="86">
        <f t="shared" si="1"/>
        <v>96.632600544077647</v>
      </c>
      <c r="X14" s="86">
        <v>0</v>
      </c>
    </row>
    <row r="15" spans="1:24" ht="84" customHeight="1" x14ac:dyDescent="0.2">
      <c r="A15" s="10"/>
      <c r="B15" s="39"/>
      <c r="C15" s="39"/>
      <c r="D15" s="39"/>
      <c r="E15" s="39"/>
      <c r="F15" s="39"/>
      <c r="G15" s="39"/>
      <c r="H15" s="39"/>
      <c r="I15" s="40"/>
      <c r="J15" s="66" t="s">
        <v>23</v>
      </c>
      <c r="K15" s="67">
        <v>944</v>
      </c>
      <c r="L15" s="68">
        <v>1</v>
      </c>
      <c r="M15" s="68">
        <v>2</v>
      </c>
      <c r="N15" s="69" t="s">
        <v>1</v>
      </c>
      <c r="O15" s="70">
        <v>100</v>
      </c>
      <c r="P15" s="41"/>
      <c r="Q15" s="85">
        <f t="shared" si="4"/>
        <v>2720.2</v>
      </c>
      <c r="R15" s="85">
        <f t="shared" si="4"/>
        <v>0</v>
      </c>
      <c r="S15" s="85">
        <f t="shared" si="4"/>
        <v>0</v>
      </c>
      <c r="T15" s="85">
        <f t="shared" si="4"/>
        <v>0</v>
      </c>
      <c r="U15" s="85">
        <f t="shared" si="4"/>
        <v>2628.6</v>
      </c>
      <c r="V15" s="85">
        <f t="shared" si="4"/>
        <v>0</v>
      </c>
      <c r="W15" s="86">
        <f t="shared" si="1"/>
        <v>96.632600544077647</v>
      </c>
      <c r="X15" s="86">
        <v>0</v>
      </c>
    </row>
    <row r="16" spans="1:24" ht="51" customHeight="1" x14ac:dyDescent="0.2">
      <c r="A16" s="10"/>
      <c r="B16" s="39"/>
      <c r="C16" s="39"/>
      <c r="D16" s="39"/>
      <c r="E16" s="39"/>
      <c r="F16" s="39"/>
      <c r="G16" s="39"/>
      <c r="H16" s="39"/>
      <c r="I16" s="40"/>
      <c r="J16" s="72" t="s">
        <v>22</v>
      </c>
      <c r="K16" s="67">
        <v>944</v>
      </c>
      <c r="L16" s="68">
        <v>1</v>
      </c>
      <c r="M16" s="68">
        <v>2</v>
      </c>
      <c r="N16" s="69" t="s">
        <v>1</v>
      </c>
      <c r="O16" s="70">
        <v>120</v>
      </c>
      <c r="P16" s="41"/>
      <c r="Q16" s="85">
        <f>2841.6-121.4</f>
        <v>2720.2</v>
      </c>
      <c r="R16" s="85">
        <v>0</v>
      </c>
      <c r="S16" s="87"/>
      <c r="T16" s="88"/>
      <c r="U16" s="89">
        <v>2628.6</v>
      </c>
      <c r="V16" s="86">
        <v>0</v>
      </c>
      <c r="W16" s="86">
        <f t="shared" si="1"/>
        <v>96.632600544077647</v>
      </c>
      <c r="X16" s="86">
        <v>0</v>
      </c>
    </row>
    <row r="17" spans="1:24" ht="90" customHeight="1" x14ac:dyDescent="0.2">
      <c r="A17" s="10"/>
      <c r="B17" s="126">
        <v>104</v>
      </c>
      <c r="C17" s="126"/>
      <c r="D17" s="126"/>
      <c r="E17" s="126"/>
      <c r="F17" s="126"/>
      <c r="G17" s="126"/>
      <c r="H17" s="126"/>
      <c r="I17" s="127"/>
      <c r="J17" s="66" t="s">
        <v>25</v>
      </c>
      <c r="K17" s="67">
        <v>944</v>
      </c>
      <c r="L17" s="68">
        <v>1</v>
      </c>
      <c r="M17" s="68">
        <v>4</v>
      </c>
      <c r="N17" s="69" t="s">
        <v>4</v>
      </c>
      <c r="O17" s="70" t="s">
        <v>4</v>
      </c>
      <c r="P17" s="41">
        <v>60947.6</v>
      </c>
      <c r="Q17" s="85">
        <f>+Q20+Q22+Q23</f>
        <v>65728.2</v>
      </c>
      <c r="R17" s="85">
        <f>+R20+R22+R25</f>
        <v>3144</v>
      </c>
      <c r="S17" s="128"/>
      <c r="T17" s="129"/>
      <c r="U17" s="85">
        <f>+U20+U22+U23</f>
        <v>65686.5</v>
      </c>
      <c r="V17" s="85">
        <f t="shared" ref="V17" si="5">+V20+V22+V25</f>
        <v>3144</v>
      </c>
      <c r="W17" s="86">
        <f t="shared" si="1"/>
        <v>99.936556911645241</v>
      </c>
      <c r="X17" s="86">
        <f t="shared" si="2"/>
        <v>100</v>
      </c>
    </row>
    <row r="18" spans="1:24" ht="30" customHeight="1" x14ac:dyDescent="0.2">
      <c r="A18" s="10"/>
      <c r="B18" s="126" t="s">
        <v>1</v>
      </c>
      <c r="C18" s="126"/>
      <c r="D18" s="126"/>
      <c r="E18" s="126"/>
      <c r="F18" s="126"/>
      <c r="G18" s="126"/>
      <c r="H18" s="126"/>
      <c r="I18" s="127"/>
      <c r="J18" s="71" t="s">
        <v>5</v>
      </c>
      <c r="K18" s="67">
        <v>944</v>
      </c>
      <c r="L18" s="68">
        <v>1</v>
      </c>
      <c r="M18" s="68">
        <v>4</v>
      </c>
      <c r="N18" s="69" t="s">
        <v>1</v>
      </c>
      <c r="O18" s="70" t="s">
        <v>4</v>
      </c>
      <c r="P18" s="41">
        <v>60947.6</v>
      </c>
      <c r="Q18" s="85">
        <f>+Q20+Q22+Q23</f>
        <v>65728.2</v>
      </c>
      <c r="R18" s="85">
        <f>+R20+R22</f>
        <v>3144</v>
      </c>
      <c r="S18" s="128"/>
      <c r="T18" s="129"/>
      <c r="U18" s="85">
        <f>+U20+U22+U23</f>
        <v>65686.5</v>
      </c>
      <c r="V18" s="85">
        <f t="shared" ref="V18" si="6">+V20+V22</f>
        <v>3144</v>
      </c>
      <c r="W18" s="86">
        <f t="shared" si="1"/>
        <v>99.936556911645241</v>
      </c>
      <c r="X18" s="86">
        <f t="shared" si="2"/>
        <v>100</v>
      </c>
    </row>
    <row r="19" spans="1:24" ht="93.75" customHeight="1" x14ac:dyDescent="0.2">
      <c r="A19" s="10"/>
      <c r="B19" s="126">
        <v>100</v>
      </c>
      <c r="C19" s="126"/>
      <c r="D19" s="126"/>
      <c r="E19" s="126"/>
      <c r="F19" s="126"/>
      <c r="G19" s="126"/>
      <c r="H19" s="126"/>
      <c r="I19" s="127"/>
      <c r="J19" s="66" t="s">
        <v>23</v>
      </c>
      <c r="K19" s="67">
        <v>944</v>
      </c>
      <c r="L19" s="68">
        <v>1</v>
      </c>
      <c r="M19" s="68">
        <v>4</v>
      </c>
      <c r="N19" s="69" t="s">
        <v>1</v>
      </c>
      <c r="O19" s="70">
        <v>100</v>
      </c>
      <c r="P19" s="41">
        <v>49241.599999999999</v>
      </c>
      <c r="Q19" s="85">
        <f>+Q20</f>
        <v>65437.2</v>
      </c>
      <c r="R19" s="85">
        <f>+R20</f>
        <v>3144</v>
      </c>
      <c r="S19" s="128"/>
      <c r="T19" s="129"/>
      <c r="U19" s="85">
        <f t="shared" ref="U19:V19" si="7">+U20</f>
        <v>65430.9</v>
      </c>
      <c r="V19" s="85">
        <f t="shared" si="7"/>
        <v>3144</v>
      </c>
      <c r="W19" s="86">
        <f t="shared" si="1"/>
        <v>99.99037244869892</v>
      </c>
      <c r="X19" s="86">
        <f t="shared" si="2"/>
        <v>100</v>
      </c>
    </row>
    <row r="20" spans="1:24" ht="48" customHeight="1" x14ac:dyDescent="0.2">
      <c r="A20" s="10"/>
      <c r="B20" s="126">
        <v>120</v>
      </c>
      <c r="C20" s="126"/>
      <c r="D20" s="126"/>
      <c r="E20" s="126"/>
      <c r="F20" s="126"/>
      <c r="G20" s="126"/>
      <c r="H20" s="126"/>
      <c r="I20" s="127"/>
      <c r="J20" s="72" t="s">
        <v>22</v>
      </c>
      <c r="K20" s="67">
        <v>944</v>
      </c>
      <c r="L20" s="68">
        <v>1</v>
      </c>
      <c r="M20" s="68">
        <v>4</v>
      </c>
      <c r="N20" s="69" t="s">
        <v>1</v>
      </c>
      <c r="O20" s="70">
        <v>120</v>
      </c>
      <c r="P20" s="41">
        <v>49241.599999999999</v>
      </c>
      <c r="Q20" s="85">
        <v>65437.2</v>
      </c>
      <c r="R20" s="85">
        <v>3144</v>
      </c>
      <c r="S20" s="128"/>
      <c r="T20" s="129"/>
      <c r="U20" s="92">
        <v>65430.9</v>
      </c>
      <c r="V20" s="116">
        <v>3144</v>
      </c>
      <c r="W20" s="86">
        <f t="shared" si="1"/>
        <v>99.99037244869892</v>
      </c>
      <c r="X20" s="86">
        <f t="shared" si="2"/>
        <v>100</v>
      </c>
    </row>
    <row r="21" spans="1:24" ht="48.75" customHeight="1" x14ac:dyDescent="0.2">
      <c r="A21" s="10"/>
      <c r="B21" s="126">
        <v>200</v>
      </c>
      <c r="C21" s="126"/>
      <c r="D21" s="126"/>
      <c r="E21" s="126"/>
      <c r="F21" s="126"/>
      <c r="G21" s="126"/>
      <c r="H21" s="126"/>
      <c r="I21" s="127"/>
      <c r="J21" s="66" t="s">
        <v>41</v>
      </c>
      <c r="K21" s="67">
        <v>944</v>
      </c>
      <c r="L21" s="68">
        <v>1</v>
      </c>
      <c r="M21" s="68">
        <v>4</v>
      </c>
      <c r="N21" s="69" t="s">
        <v>1</v>
      </c>
      <c r="O21" s="70">
        <v>200</v>
      </c>
      <c r="P21" s="41">
        <v>8194</v>
      </c>
      <c r="Q21" s="85">
        <f>+Q22</f>
        <v>274.10000000000002</v>
      </c>
      <c r="R21" s="85">
        <f t="shared" ref="R21:V21" si="8">+R22</f>
        <v>0</v>
      </c>
      <c r="S21" s="85">
        <f t="shared" si="8"/>
        <v>0</v>
      </c>
      <c r="T21" s="85">
        <f t="shared" si="8"/>
        <v>0</v>
      </c>
      <c r="U21" s="85">
        <f t="shared" si="8"/>
        <v>255.6</v>
      </c>
      <c r="V21" s="85">
        <f t="shared" si="8"/>
        <v>0</v>
      </c>
      <c r="W21" s="86">
        <f t="shared" si="1"/>
        <v>93.250638453119294</v>
      </c>
      <c r="X21" s="86">
        <v>0</v>
      </c>
    </row>
    <row r="22" spans="1:24" ht="42" customHeight="1" x14ac:dyDescent="0.2">
      <c r="A22" s="10"/>
      <c r="B22" s="126">
        <v>240</v>
      </c>
      <c r="C22" s="126"/>
      <c r="D22" s="126"/>
      <c r="E22" s="126"/>
      <c r="F22" s="126"/>
      <c r="G22" s="126"/>
      <c r="H22" s="126"/>
      <c r="I22" s="127"/>
      <c r="J22" s="72" t="s">
        <v>3</v>
      </c>
      <c r="K22" s="67">
        <v>944</v>
      </c>
      <c r="L22" s="68">
        <v>1</v>
      </c>
      <c r="M22" s="68">
        <v>4</v>
      </c>
      <c r="N22" s="69" t="s">
        <v>1</v>
      </c>
      <c r="O22" s="70">
        <v>240</v>
      </c>
      <c r="P22" s="41">
        <v>8194</v>
      </c>
      <c r="Q22" s="85">
        <v>274.10000000000002</v>
      </c>
      <c r="R22" s="85">
        <v>0</v>
      </c>
      <c r="S22" s="128"/>
      <c r="T22" s="129"/>
      <c r="U22" s="89">
        <v>255.6</v>
      </c>
      <c r="V22" s="86">
        <v>0</v>
      </c>
      <c r="W22" s="86">
        <f t="shared" si="1"/>
        <v>93.250638453119294</v>
      </c>
      <c r="X22" s="86">
        <v>0</v>
      </c>
    </row>
    <row r="23" spans="1:24" ht="19.5" customHeight="1" x14ac:dyDescent="0.2">
      <c r="A23" s="10"/>
      <c r="B23" s="126">
        <v>800</v>
      </c>
      <c r="C23" s="126"/>
      <c r="D23" s="126"/>
      <c r="E23" s="126"/>
      <c r="F23" s="126"/>
      <c r="G23" s="126"/>
      <c r="H23" s="126"/>
      <c r="I23" s="127"/>
      <c r="J23" s="66" t="s">
        <v>7</v>
      </c>
      <c r="K23" s="67">
        <v>944</v>
      </c>
      <c r="L23" s="68">
        <v>1</v>
      </c>
      <c r="M23" s="68">
        <v>4</v>
      </c>
      <c r="N23" s="69" t="s">
        <v>1</v>
      </c>
      <c r="O23" s="70">
        <v>800</v>
      </c>
      <c r="P23" s="41">
        <v>695</v>
      </c>
      <c r="Q23" s="85">
        <f>+Q24+Q25</f>
        <v>16.900000000000002</v>
      </c>
      <c r="R23" s="85">
        <f t="shared" ref="R23:V23" si="9">+R24+R25</f>
        <v>0</v>
      </c>
      <c r="S23" s="85">
        <f t="shared" si="9"/>
        <v>0</v>
      </c>
      <c r="T23" s="85">
        <f t="shared" si="9"/>
        <v>0</v>
      </c>
      <c r="U23" s="85">
        <f t="shared" si="9"/>
        <v>0</v>
      </c>
      <c r="V23" s="85">
        <f t="shared" si="9"/>
        <v>0</v>
      </c>
      <c r="W23" s="86">
        <f t="shared" si="1"/>
        <v>0</v>
      </c>
      <c r="X23" s="86">
        <v>0</v>
      </c>
    </row>
    <row r="24" spans="1:24" ht="19.5" customHeight="1" x14ac:dyDescent="0.2">
      <c r="A24" s="10"/>
      <c r="B24" s="110"/>
      <c r="C24" s="110"/>
      <c r="D24" s="110"/>
      <c r="E24" s="110"/>
      <c r="F24" s="110"/>
      <c r="G24" s="110"/>
      <c r="H24" s="110"/>
      <c r="I24" s="111"/>
      <c r="J24" s="66" t="s">
        <v>65</v>
      </c>
      <c r="K24" s="67">
        <v>944</v>
      </c>
      <c r="L24" s="68">
        <v>1</v>
      </c>
      <c r="M24" s="68">
        <v>4</v>
      </c>
      <c r="N24" s="69" t="s">
        <v>1</v>
      </c>
      <c r="O24" s="70">
        <v>830</v>
      </c>
      <c r="P24" s="41"/>
      <c r="Q24" s="85">
        <v>0.3</v>
      </c>
      <c r="R24" s="85">
        <v>0</v>
      </c>
      <c r="S24" s="85"/>
      <c r="T24" s="85"/>
      <c r="U24" s="85">
        <v>0</v>
      </c>
      <c r="V24" s="85">
        <v>0</v>
      </c>
      <c r="W24" s="86">
        <v>0</v>
      </c>
      <c r="X24" s="86">
        <v>0</v>
      </c>
    </row>
    <row r="25" spans="1:24" ht="21" customHeight="1" x14ac:dyDescent="0.2">
      <c r="A25" s="10"/>
      <c r="B25" s="126">
        <v>850</v>
      </c>
      <c r="C25" s="126"/>
      <c r="D25" s="126"/>
      <c r="E25" s="126"/>
      <c r="F25" s="126"/>
      <c r="G25" s="126"/>
      <c r="H25" s="126"/>
      <c r="I25" s="127"/>
      <c r="J25" s="72" t="s">
        <v>24</v>
      </c>
      <c r="K25" s="67">
        <v>944</v>
      </c>
      <c r="L25" s="68">
        <v>1</v>
      </c>
      <c r="M25" s="68">
        <v>4</v>
      </c>
      <c r="N25" s="69" t="s">
        <v>1</v>
      </c>
      <c r="O25" s="70">
        <v>850</v>
      </c>
      <c r="P25" s="41">
        <v>695</v>
      </c>
      <c r="Q25" s="85">
        <v>16.600000000000001</v>
      </c>
      <c r="R25" s="85">
        <v>0</v>
      </c>
      <c r="S25" s="128"/>
      <c r="T25" s="129"/>
      <c r="U25" s="91">
        <v>0</v>
      </c>
      <c r="V25" s="86">
        <v>0</v>
      </c>
      <c r="W25" s="86">
        <f t="shared" ref="W25:W61" si="10">U25/Q25*100</f>
        <v>0</v>
      </c>
      <c r="X25" s="86">
        <v>0</v>
      </c>
    </row>
    <row r="26" spans="1:24" ht="21" customHeight="1" x14ac:dyDescent="0.2">
      <c r="A26" s="10"/>
      <c r="B26" s="37"/>
      <c r="C26" s="37"/>
      <c r="D26" s="37"/>
      <c r="E26" s="37"/>
      <c r="F26" s="37"/>
      <c r="G26" s="37"/>
      <c r="H26" s="37"/>
      <c r="I26" s="38"/>
      <c r="J26" s="72" t="s">
        <v>47</v>
      </c>
      <c r="K26" s="67">
        <v>944</v>
      </c>
      <c r="L26" s="68">
        <v>1</v>
      </c>
      <c r="M26" s="68">
        <v>11</v>
      </c>
      <c r="N26" s="69"/>
      <c r="O26" s="70"/>
      <c r="P26" s="41"/>
      <c r="Q26" s="85">
        <f>+Q27</f>
        <v>50</v>
      </c>
      <c r="R26" s="85">
        <f t="shared" ref="R26:V26" si="11">+R27</f>
        <v>0</v>
      </c>
      <c r="S26" s="85">
        <f t="shared" si="11"/>
        <v>0</v>
      </c>
      <c r="T26" s="85">
        <f t="shared" si="11"/>
        <v>0</v>
      </c>
      <c r="U26" s="85">
        <f t="shared" si="11"/>
        <v>0</v>
      </c>
      <c r="V26" s="85">
        <f t="shared" si="11"/>
        <v>0</v>
      </c>
      <c r="W26" s="86">
        <f t="shared" si="10"/>
        <v>0</v>
      </c>
      <c r="X26" s="86">
        <v>0</v>
      </c>
    </row>
    <row r="27" spans="1:24" ht="32.25" customHeight="1" x14ac:dyDescent="0.2">
      <c r="A27" s="10"/>
      <c r="B27" s="37"/>
      <c r="C27" s="37"/>
      <c r="D27" s="37"/>
      <c r="E27" s="37"/>
      <c r="F27" s="37"/>
      <c r="G27" s="37"/>
      <c r="H27" s="37"/>
      <c r="I27" s="38"/>
      <c r="J27" s="72" t="s">
        <v>5</v>
      </c>
      <c r="K27" s="67">
        <v>944</v>
      </c>
      <c r="L27" s="68">
        <v>1</v>
      </c>
      <c r="M27" s="68">
        <v>11</v>
      </c>
      <c r="N27" s="69" t="s">
        <v>1</v>
      </c>
      <c r="O27" s="70"/>
      <c r="P27" s="41"/>
      <c r="Q27" s="85">
        <f>+Q28</f>
        <v>50</v>
      </c>
      <c r="R27" s="85">
        <f t="shared" ref="R27:V27" si="12">+R28</f>
        <v>0</v>
      </c>
      <c r="S27" s="85">
        <f t="shared" si="12"/>
        <v>0</v>
      </c>
      <c r="T27" s="85">
        <f t="shared" si="12"/>
        <v>0</v>
      </c>
      <c r="U27" s="85">
        <f t="shared" si="12"/>
        <v>0</v>
      </c>
      <c r="V27" s="85">
        <f t="shared" si="12"/>
        <v>0</v>
      </c>
      <c r="W27" s="86">
        <f t="shared" si="10"/>
        <v>0</v>
      </c>
      <c r="X27" s="86">
        <v>0</v>
      </c>
    </row>
    <row r="28" spans="1:24" ht="21" customHeight="1" x14ac:dyDescent="0.2">
      <c r="A28" s="10"/>
      <c r="B28" s="37"/>
      <c r="C28" s="37"/>
      <c r="D28" s="37"/>
      <c r="E28" s="37"/>
      <c r="F28" s="37"/>
      <c r="G28" s="37"/>
      <c r="H28" s="37"/>
      <c r="I28" s="38"/>
      <c r="J28" s="72" t="s">
        <v>7</v>
      </c>
      <c r="K28" s="67">
        <v>944</v>
      </c>
      <c r="L28" s="68">
        <v>1</v>
      </c>
      <c r="M28" s="68">
        <v>11</v>
      </c>
      <c r="N28" s="69" t="s">
        <v>1</v>
      </c>
      <c r="O28" s="70">
        <v>800</v>
      </c>
      <c r="P28" s="41"/>
      <c r="Q28" s="85">
        <f>+Q29</f>
        <v>50</v>
      </c>
      <c r="R28" s="85">
        <f t="shared" ref="R28:V28" si="13">+R29</f>
        <v>0</v>
      </c>
      <c r="S28" s="85">
        <f t="shared" si="13"/>
        <v>0</v>
      </c>
      <c r="T28" s="85">
        <f t="shared" si="13"/>
        <v>0</v>
      </c>
      <c r="U28" s="85">
        <f t="shared" si="13"/>
        <v>0</v>
      </c>
      <c r="V28" s="85">
        <f t="shared" si="13"/>
        <v>0</v>
      </c>
      <c r="W28" s="86">
        <f t="shared" si="10"/>
        <v>0</v>
      </c>
      <c r="X28" s="86">
        <v>0</v>
      </c>
    </row>
    <row r="29" spans="1:24" ht="21" customHeight="1" x14ac:dyDescent="0.2">
      <c r="A29" s="10"/>
      <c r="B29" s="37"/>
      <c r="C29" s="37"/>
      <c r="D29" s="37"/>
      <c r="E29" s="37"/>
      <c r="F29" s="37"/>
      <c r="G29" s="37"/>
      <c r="H29" s="37"/>
      <c r="I29" s="38"/>
      <c r="J29" s="72" t="s">
        <v>48</v>
      </c>
      <c r="K29" s="67">
        <v>944</v>
      </c>
      <c r="L29" s="68">
        <v>1</v>
      </c>
      <c r="M29" s="68">
        <v>11</v>
      </c>
      <c r="N29" s="69" t="s">
        <v>1</v>
      </c>
      <c r="O29" s="70">
        <v>870</v>
      </c>
      <c r="P29" s="41"/>
      <c r="Q29" s="85">
        <v>50</v>
      </c>
      <c r="R29" s="85">
        <v>0</v>
      </c>
      <c r="S29" s="87"/>
      <c r="T29" s="88"/>
      <c r="U29" s="91">
        <v>0</v>
      </c>
      <c r="V29" s="86">
        <v>0</v>
      </c>
      <c r="W29" s="86">
        <f t="shared" si="10"/>
        <v>0</v>
      </c>
      <c r="X29" s="86">
        <v>0</v>
      </c>
    </row>
    <row r="30" spans="1:24" ht="26.25" customHeight="1" x14ac:dyDescent="0.2">
      <c r="A30" s="10"/>
      <c r="B30" s="126">
        <v>113</v>
      </c>
      <c r="C30" s="126"/>
      <c r="D30" s="126"/>
      <c r="E30" s="126"/>
      <c r="F30" s="126"/>
      <c r="G30" s="126"/>
      <c r="H30" s="126"/>
      <c r="I30" s="127"/>
      <c r="J30" s="66" t="s">
        <v>21</v>
      </c>
      <c r="K30" s="67">
        <v>944</v>
      </c>
      <c r="L30" s="68">
        <v>1</v>
      </c>
      <c r="M30" s="68">
        <v>13</v>
      </c>
      <c r="N30" s="69"/>
      <c r="O30" s="70"/>
      <c r="P30" s="41">
        <v>12149</v>
      </c>
      <c r="Q30" s="85">
        <f>+Q31</f>
        <v>58030.9</v>
      </c>
      <c r="R30" s="85">
        <f t="shared" ref="R30:U30" si="14">+R31</f>
        <v>0</v>
      </c>
      <c r="S30" s="85">
        <f t="shared" si="14"/>
        <v>0</v>
      </c>
      <c r="T30" s="85">
        <f t="shared" si="14"/>
        <v>0</v>
      </c>
      <c r="U30" s="85">
        <f t="shared" si="14"/>
        <v>56682.400000000001</v>
      </c>
      <c r="V30" s="85">
        <v>0</v>
      </c>
      <c r="W30" s="86">
        <f t="shared" si="10"/>
        <v>97.676238004235671</v>
      </c>
      <c r="X30" s="86">
        <v>0</v>
      </c>
    </row>
    <row r="31" spans="1:24" ht="17.25" customHeight="1" x14ac:dyDescent="0.2">
      <c r="A31" s="10"/>
      <c r="B31" s="126" t="s">
        <v>1</v>
      </c>
      <c r="C31" s="126"/>
      <c r="D31" s="126"/>
      <c r="E31" s="126"/>
      <c r="F31" s="126"/>
      <c r="G31" s="126"/>
      <c r="H31" s="126"/>
      <c r="I31" s="127"/>
      <c r="J31" s="72" t="s">
        <v>5</v>
      </c>
      <c r="K31" s="67">
        <v>944</v>
      </c>
      <c r="L31" s="68">
        <v>1</v>
      </c>
      <c r="M31" s="68">
        <v>13</v>
      </c>
      <c r="N31" s="69" t="s">
        <v>1</v>
      </c>
      <c r="O31" s="70" t="s">
        <v>4</v>
      </c>
      <c r="P31" s="41">
        <v>12149</v>
      </c>
      <c r="Q31" s="85">
        <f>+Q32+Q34+Q36</f>
        <v>58030.9</v>
      </c>
      <c r="R31" s="85">
        <f t="shared" ref="R31:V31" si="15">+R32+R34+R36</f>
        <v>0</v>
      </c>
      <c r="S31" s="85">
        <f t="shared" si="15"/>
        <v>0</v>
      </c>
      <c r="T31" s="85">
        <f t="shared" si="15"/>
        <v>0</v>
      </c>
      <c r="U31" s="85">
        <f t="shared" si="15"/>
        <v>56682.400000000001</v>
      </c>
      <c r="V31" s="85">
        <f t="shared" si="15"/>
        <v>0</v>
      </c>
      <c r="W31" s="86">
        <f t="shared" si="10"/>
        <v>97.676238004235671</v>
      </c>
      <c r="X31" s="86">
        <v>0</v>
      </c>
    </row>
    <row r="32" spans="1:24" ht="45.75" customHeight="1" x14ac:dyDescent="0.2">
      <c r="A32" s="10"/>
      <c r="B32" s="19"/>
      <c r="C32" s="19"/>
      <c r="D32" s="19"/>
      <c r="E32" s="19"/>
      <c r="F32" s="19"/>
      <c r="G32" s="19"/>
      <c r="H32" s="19"/>
      <c r="I32" s="20"/>
      <c r="J32" s="66" t="s">
        <v>41</v>
      </c>
      <c r="K32" s="67">
        <v>944</v>
      </c>
      <c r="L32" s="68">
        <v>1</v>
      </c>
      <c r="M32" s="68">
        <v>13</v>
      </c>
      <c r="N32" s="69" t="s">
        <v>1</v>
      </c>
      <c r="O32" s="70">
        <v>200</v>
      </c>
      <c r="P32" s="41"/>
      <c r="Q32" s="85">
        <f>+Q33</f>
        <v>1629</v>
      </c>
      <c r="R32" s="85">
        <f t="shared" ref="R32:V32" si="16">+R33</f>
        <v>0</v>
      </c>
      <c r="S32" s="85">
        <f t="shared" si="16"/>
        <v>0</v>
      </c>
      <c r="T32" s="85">
        <f t="shared" si="16"/>
        <v>0</v>
      </c>
      <c r="U32" s="85">
        <f t="shared" si="16"/>
        <v>1471.4</v>
      </c>
      <c r="V32" s="85">
        <f t="shared" si="16"/>
        <v>0</v>
      </c>
      <c r="W32" s="86">
        <f t="shared" si="10"/>
        <v>90.325352977286684</v>
      </c>
      <c r="X32" s="86">
        <v>0</v>
      </c>
    </row>
    <row r="33" spans="1:24" ht="46.5" customHeight="1" x14ac:dyDescent="0.2">
      <c r="A33" s="10"/>
      <c r="B33" s="19"/>
      <c r="C33" s="19"/>
      <c r="D33" s="19"/>
      <c r="E33" s="19"/>
      <c r="F33" s="19"/>
      <c r="G33" s="19"/>
      <c r="H33" s="19"/>
      <c r="I33" s="20"/>
      <c r="J33" s="66" t="s">
        <v>3</v>
      </c>
      <c r="K33" s="67">
        <v>944</v>
      </c>
      <c r="L33" s="68">
        <v>1</v>
      </c>
      <c r="M33" s="68">
        <v>13</v>
      </c>
      <c r="N33" s="69" t="s">
        <v>1</v>
      </c>
      <c r="O33" s="70">
        <v>240</v>
      </c>
      <c r="P33" s="41"/>
      <c r="Q33" s="85">
        <v>1629</v>
      </c>
      <c r="R33" s="85">
        <v>0</v>
      </c>
      <c r="S33" s="87"/>
      <c r="T33" s="88"/>
      <c r="U33" s="91">
        <v>1471.4</v>
      </c>
      <c r="V33" s="86">
        <v>0</v>
      </c>
      <c r="W33" s="86">
        <f t="shared" si="10"/>
        <v>90.325352977286684</v>
      </c>
      <c r="X33" s="86">
        <v>0</v>
      </c>
    </row>
    <row r="34" spans="1:24" ht="45.75" customHeight="1" x14ac:dyDescent="0.2">
      <c r="A34" s="10"/>
      <c r="B34" s="126">
        <v>600</v>
      </c>
      <c r="C34" s="126"/>
      <c r="D34" s="126"/>
      <c r="E34" s="126"/>
      <c r="F34" s="126"/>
      <c r="G34" s="126"/>
      <c r="H34" s="126"/>
      <c r="I34" s="127"/>
      <c r="J34" s="66" t="s">
        <v>16</v>
      </c>
      <c r="K34" s="67">
        <v>944</v>
      </c>
      <c r="L34" s="68">
        <v>1</v>
      </c>
      <c r="M34" s="68">
        <v>13</v>
      </c>
      <c r="N34" s="69" t="s">
        <v>1</v>
      </c>
      <c r="O34" s="70">
        <v>600</v>
      </c>
      <c r="P34" s="41">
        <v>11549</v>
      </c>
      <c r="Q34" s="85">
        <f>+Q35</f>
        <v>56301.9</v>
      </c>
      <c r="R34" s="85">
        <f>+R35</f>
        <v>0</v>
      </c>
      <c r="S34" s="128"/>
      <c r="T34" s="129"/>
      <c r="U34" s="85">
        <f t="shared" ref="U34:V34" si="17">+U35</f>
        <v>55210.9</v>
      </c>
      <c r="V34" s="85">
        <f t="shared" si="17"/>
        <v>0</v>
      </c>
      <c r="W34" s="86">
        <f t="shared" si="10"/>
        <v>98.062232358055411</v>
      </c>
      <c r="X34" s="86">
        <v>0</v>
      </c>
    </row>
    <row r="35" spans="1:24" ht="20.25" customHeight="1" x14ac:dyDescent="0.2">
      <c r="A35" s="10"/>
      <c r="B35" s="126">
        <v>610</v>
      </c>
      <c r="C35" s="126"/>
      <c r="D35" s="126"/>
      <c r="E35" s="126"/>
      <c r="F35" s="126"/>
      <c r="G35" s="126"/>
      <c r="H35" s="126"/>
      <c r="I35" s="127"/>
      <c r="J35" s="72" t="s">
        <v>20</v>
      </c>
      <c r="K35" s="67">
        <v>944</v>
      </c>
      <c r="L35" s="68">
        <v>1</v>
      </c>
      <c r="M35" s="68">
        <v>13</v>
      </c>
      <c r="N35" s="69" t="s">
        <v>1</v>
      </c>
      <c r="O35" s="70">
        <v>610</v>
      </c>
      <c r="P35" s="41">
        <v>11549</v>
      </c>
      <c r="Q35" s="85">
        <v>56301.9</v>
      </c>
      <c r="R35" s="85">
        <v>0</v>
      </c>
      <c r="S35" s="128"/>
      <c r="T35" s="129"/>
      <c r="U35" s="92">
        <v>55210.9</v>
      </c>
      <c r="V35" s="86">
        <v>0</v>
      </c>
      <c r="W35" s="86">
        <f t="shared" si="10"/>
        <v>98.062232358055411</v>
      </c>
      <c r="X35" s="86">
        <v>0</v>
      </c>
    </row>
    <row r="36" spans="1:24" ht="27" customHeight="1" x14ac:dyDescent="0.2">
      <c r="A36" s="10"/>
      <c r="B36" s="126">
        <v>800</v>
      </c>
      <c r="C36" s="126"/>
      <c r="D36" s="126"/>
      <c r="E36" s="126"/>
      <c r="F36" s="126"/>
      <c r="G36" s="126"/>
      <c r="H36" s="126"/>
      <c r="I36" s="127"/>
      <c r="J36" s="66" t="s">
        <v>7</v>
      </c>
      <c r="K36" s="67">
        <v>944</v>
      </c>
      <c r="L36" s="68">
        <v>1</v>
      </c>
      <c r="M36" s="68">
        <v>13</v>
      </c>
      <c r="N36" s="69" t="s">
        <v>1</v>
      </c>
      <c r="O36" s="70">
        <v>800</v>
      </c>
      <c r="P36" s="41">
        <v>600</v>
      </c>
      <c r="Q36" s="85">
        <f>+Q37</f>
        <v>100</v>
      </c>
      <c r="R36" s="85">
        <v>0</v>
      </c>
      <c r="S36" s="128"/>
      <c r="T36" s="129"/>
      <c r="U36" s="85">
        <f>+U37</f>
        <v>0.1</v>
      </c>
      <c r="V36" s="85">
        <f t="shared" ref="V36" si="18">+V37</f>
        <v>0</v>
      </c>
      <c r="W36" s="86">
        <f t="shared" si="10"/>
        <v>0.1</v>
      </c>
      <c r="X36" s="86">
        <v>0</v>
      </c>
    </row>
    <row r="37" spans="1:24" ht="28.5" customHeight="1" x14ac:dyDescent="0.2">
      <c r="A37" s="10"/>
      <c r="B37" s="35"/>
      <c r="C37" s="35"/>
      <c r="D37" s="35"/>
      <c r="E37" s="35"/>
      <c r="F37" s="35"/>
      <c r="G37" s="35"/>
      <c r="H37" s="35"/>
      <c r="I37" s="36"/>
      <c r="J37" s="72" t="s">
        <v>24</v>
      </c>
      <c r="K37" s="67">
        <v>944</v>
      </c>
      <c r="L37" s="68">
        <v>1</v>
      </c>
      <c r="M37" s="68">
        <v>13</v>
      </c>
      <c r="N37" s="69" t="s">
        <v>1</v>
      </c>
      <c r="O37" s="70">
        <v>850</v>
      </c>
      <c r="P37" s="41"/>
      <c r="Q37" s="85">
        <f>500-400</f>
        <v>100</v>
      </c>
      <c r="R37" s="85">
        <v>0</v>
      </c>
      <c r="S37" s="87"/>
      <c r="T37" s="88"/>
      <c r="U37" s="91">
        <v>0.1</v>
      </c>
      <c r="V37" s="86">
        <v>0</v>
      </c>
      <c r="W37" s="86">
        <f t="shared" si="10"/>
        <v>0.1</v>
      </c>
      <c r="X37" s="86">
        <v>0</v>
      </c>
    </row>
    <row r="38" spans="1:24" ht="20.25" customHeight="1" x14ac:dyDescent="0.2">
      <c r="A38" s="10"/>
      <c r="B38" s="126">
        <v>200</v>
      </c>
      <c r="C38" s="126"/>
      <c r="D38" s="126"/>
      <c r="E38" s="126"/>
      <c r="F38" s="126"/>
      <c r="G38" s="126"/>
      <c r="H38" s="126"/>
      <c r="I38" s="127"/>
      <c r="J38" s="60" t="s">
        <v>19</v>
      </c>
      <c r="K38" s="61">
        <v>944</v>
      </c>
      <c r="L38" s="62">
        <v>2</v>
      </c>
      <c r="M38" s="62" t="s">
        <v>4</v>
      </c>
      <c r="N38" s="63" t="s">
        <v>4</v>
      </c>
      <c r="O38" s="64" t="s">
        <v>4</v>
      </c>
      <c r="P38" s="26">
        <v>129.9</v>
      </c>
      <c r="Q38" s="83">
        <f>+Q39</f>
        <v>20</v>
      </c>
      <c r="R38" s="83">
        <f t="shared" ref="R38:V38" si="19">+R39</f>
        <v>0</v>
      </c>
      <c r="S38" s="83">
        <f t="shared" si="19"/>
        <v>0</v>
      </c>
      <c r="T38" s="83">
        <f t="shared" si="19"/>
        <v>0</v>
      </c>
      <c r="U38" s="83">
        <f t="shared" si="19"/>
        <v>20</v>
      </c>
      <c r="V38" s="83">
        <f t="shared" si="19"/>
        <v>0</v>
      </c>
      <c r="W38" s="86">
        <f t="shared" si="10"/>
        <v>100</v>
      </c>
      <c r="X38" s="86">
        <v>0</v>
      </c>
    </row>
    <row r="39" spans="1:24" ht="23.25" customHeight="1" x14ac:dyDescent="0.2">
      <c r="A39" s="10"/>
      <c r="B39" s="126">
        <v>204</v>
      </c>
      <c r="C39" s="126"/>
      <c r="D39" s="126"/>
      <c r="E39" s="126"/>
      <c r="F39" s="126"/>
      <c r="G39" s="126"/>
      <c r="H39" s="126"/>
      <c r="I39" s="127"/>
      <c r="J39" s="72" t="s">
        <v>18</v>
      </c>
      <c r="K39" s="67">
        <v>944</v>
      </c>
      <c r="L39" s="68">
        <v>2</v>
      </c>
      <c r="M39" s="68">
        <v>4</v>
      </c>
      <c r="N39" s="69" t="s">
        <v>4</v>
      </c>
      <c r="O39" s="70" t="s">
        <v>4</v>
      </c>
      <c r="P39" s="41">
        <v>129.9</v>
      </c>
      <c r="Q39" s="85">
        <f>+Q40</f>
        <v>20</v>
      </c>
      <c r="R39" s="85">
        <f t="shared" ref="R39:V39" si="20">+R40</f>
        <v>0</v>
      </c>
      <c r="S39" s="85">
        <f t="shared" si="20"/>
        <v>0</v>
      </c>
      <c r="T39" s="85">
        <f t="shared" si="20"/>
        <v>0</v>
      </c>
      <c r="U39" s="85">
        <f t="shared" si="20"/>
        <v>20</v>
      </c>
      <c r="V39" s="85">
        <f t="shared" si="20"/>
        <v>0</v>
      </c>
      <c r="W39" s="86">
        <f t="shared" si="10"/>
        <v>100</v>
      </c>
      <c r="X39" s="86">
        <v>0</v>
      </c>
    </row>
    <row r="40" spans="1:24" ht="33.75" customHeight="1" x14ac:dyDescent="0.2">
      <c r="A40" s="10"/>
      <c r="B40" s="126" t="s">
        <v>1</v>
      </c>
      <c r="C40" s="126"/>
      <c r="D40" s="126"/>
      <c r="E40" s="126"/>
      <c r="F40" s="126"/>
      <c r="G40" s="126"/>
      <c r="H40" s="126"/>
      <c r="I40" s="127"/>
      <c r="J40" s="66" t="s">
        <v>5</v>
      </c>
      <c r="K40" s="67">
        <v>944</v>
      </c>
      <c r="L40" s="68">
        <v>2</v>
      </c>
      <c r="M40" s="68">
        <v>4</v>
      </c>
      <c r="N40" s="69" t="s">
        <v>1</v>
      </c>
      <c r="O40" s="70" t="s">
        <v>4</v>
      </c>
      <c r="P40" s="41">
        <v>129.9</v>
      </c>
      <c r="Q40" s="85">
        <f>+Q41</f>
        <v>20</v>
      </c>
      <c r="R40" s="85">
        <f t="shared" ref="R40:V40" si="21">+R41</f>
        <v>0</v>
      </c>
      <c r="S40" s="85">
        <f t="shared" si="21"/>
        <v>0</v>
      </c>
      <c r="T40" s="85">
        <f t="shared" si="21"/>
        <v>0</v>
      </c>
      <c r="U40" s="85">
        <f t="shared" si="21"/>
        <v>20</v>
      </c>
      <c r="V40" s="85">
        <f t="shared" si="21"/>
        <v>0</v>
      </c>
      <c r="W40" s="86">
        <f t="shared" si="10"/>
        <v>100</v>
      </c>
      <c r="X40" s="86">
        <v>0</v>
      </c>
    </row>
    <row r="41" spans="1:24" ht="50.25" customHeight="1" x14ac:dyDescent="0.2">
      <c r="A41" s="10"/>
      <c r="B41" s="126">
        <v>200</v>
      </c>
      <c r="C41" s="126"/>
      <c r="D41" s="126"/>
      <c r="E41" s="126"/>
      <c r="F41" s="126"/>
      <c r="G41" s="126"/>
      <c r="H41" s="126"/>
      <c r="I41" s="127"/>
      <c r="J41" s="66" t="s">
        <v>41</v>
      </c>
      <c r="K41" s="67">
        <v>944</v>
      </c>
      <c r="L41" s="68">
        <v>2</v>
      </c>
      <c r="M41" s="68">
        <v>4</v>
      </c>
      <c r="N41" s="69" t="s">
        <v>1</v>
      </c>
      <c r="O41" s="70">
        <v>200</v>
      </c>
      <c r="P41" s="41">
        <v>129.9</v>
      </c>
      <c r="Q41" s="85">
        <f>+Q42</f>
        <v>20</v>
      </c>
      <c r="R41" s="85">
        <f t="shared" ref="R41:V41" si="22">+R42</f>
        <v>0</v>
      </c>
      <c r="S41" s="85">
        <f t="shared" si="22"/>
        <v>0</v>
      </c>
      <c r="T41" s="85">
        <f t="shared" si="22"/>
        <v>0</v>
      </c>
      <c r="U41" s="85">
        <f t="shared" si="22"/>
        <v>20</v>
      </c>
      <c r="V41" s="85">
        <f t="shared" si="22"/>
        <v>0</v>
      </c>
      <c r="W41" s="86">
        <f t="shared" si="10"/>
        <v>100</v>
      </c>
      <c r="X41" s="86">
        <v>0</v>
      </c>
    </row>
    <row r="42" spans="1:24" ht="46.5" customHeight="1" x14ac:dyDescent="0.2">
      <c r="A42" s="10"/>
      <c r="B42" s="126">
        <v>240</v>
      </c>
      <c r="C42" s="126"/>
      <c r="D42" s="126"/>
      <c r="E42" s="126"/>
      <c r="F42" s="126"/>
      <c r="G42" s="126"/>
      <c r="H42" s="126"/>
      <c r="I42" s="127"/>
      <c r="J42" s="66" t="s">
        <v>3</v>
      </c>
      <c r="K42" s="67">
        <v>944</v>
      </c>
      <c r="L42" s="68">
        <v>2</v>
      </c>
      <c r="M42" s="68">
        <v>4</v>
      </c>
      <c r="N42" s="69" t="s">
        <v>1</v>
      </c>
      <c r="O42" s="70">
        <v>240</v>
      </c>
      <c r="P42" s="41">
        <v>129.9</v>
      </c>
      <c r="Q42" s="85">
        <v>20</v>
      </c>
      <c r="R42" s="85">
        <v>0</v>
      </c>
      <c r="S42" s="128"/>
      <c r="T42" s="129"/>
      <c r="U42" s="91">
        <v>20</v>
      </c>
      <c r="V42" s="86">
        <v>0</v>
      </c>
      <c r="W42" s="86">
        <f t="shared" si="10"/>
        <v>100</v>
      </c>
      <c r="X42" s="86">
        <v>0</v>
      </c>
    </row>
    <row r="43" spans="1:24" ht="54" customHeight="1" x14ac:dyDescent="0.2">
      <c r="A43" s="10"/>
      <c r="B43" s="126">
        <v>300</v>
      </c>
      <c r="C43" s="126"/>
      <c r="D43" s="126"/>
      <c r="E43" s="126"/>
      <c r="F43" s="126"/>
      <c r="G43" s="126"/>
      <c r="H43" s="126"/>
      <c r="I43" s="127"/>
      <c r="J43" s="65" t="s">
        <v>17</v>
      </c>
      <c r="K43" s="61">
        <v>944</v>
      </c>
      <c r="L43" s="62">
        <v>3</v>
      </c>
      <c r="M43" s="62" t="s">
        <v>4</v>
      </c>
      <c r="N43" s="63" t="s">
        <v>4</v>
      </c>
      <c r="O43" s="64" t="s">
        <v>4</v>
      </c>
      <c r="P43" s="26">
        <v>2449.4</v>
      </c>
      <c r="Q43" s="83">
        <f>++Q44</f>
        <v>750.9</v>
      </c>
      <c r="R43" s="83">
        <f t="shared" ref="R43:V43" si="23">++R44</f>
        <v>0</v>
      </c>
      <c r="S43" s="83">
        <f t="shared" si="23"/>
        <v>0</v>
      </c>
      <c r="T43" s="83">
        <f t="shared" si="23"/>
        <v>0</v>
      </c>
      <c r="U43" s="83">
        <f t="shared" si="23"/>
        <v>741.9</v>
      </c>
      <c r="V43" s="83">
        <f t="shared" si="23"/>
        <v>0</v>
      </c>
      <c r="W43" s="84">
        <f t="shared" si="10"/>
        <v>98.801438274071117</v>
      </c>
      <c r="X43" s="84">
        <v>0</v>
      </c>
    </row>
    <row r="44" spans="1:24" ht="63.75" customHeight="1" x14ac:dyDescent="0.2">
      <c r="A44" s="10"/>
      <c r="B44" s="126">
        <v>309</v>
      </c>
      <c r="C44" s="126"/>
      <c r="D44" s="126"/>
      <c r="E44" s="126"/>
      <c r="F44" s="126"/>
      <c r="G44" s="126"/>
      <c r="H44" s="126"/>
      <c r="I44" s="127"/>
      <c r="J44" s="66" t="s">
        <v>50</v>
      </c>
      <c r="K44" s="67">
        <v>944</v>
      </c>
      <c r="L44" s="68">
        <v>3</v>
      </c>
      <c r="M44" s="68">
        <v>10</v>
      </c>
      <c r="N44" s="69" t="s">
        <v>4</v>
      </c>
      <c r="O44" s="70" t="s">
        <v>4</v>
      </c>
      <c r="P44" s="41">
        <v>487.4</v>
      </c>
      <c r="Q44" s="85">
        <f>Q45</f>
        <v>750.9</v>
      </c>
      <c r="R44" s="85">
        <f t="shared" ref="R44:V44" si="24">R45</f>
        <v>0</v>
      </c>
      <c r="S44" s="85">
        <f t="shared" si="24"/>
        <v>0</v>
      </c>
      <c r="T44" s="85">
        <f t="shared" si="24"/>
        <v>0</v>
      </c>
      <c r="U44" s="85">
        <f t="shared" si="24"/>
        <v>741.9</v>
      </c>
      <c r="V44" s="85">
        <f t="shared" si="24"/>
        <v>0</v>
      </c>
      <c r="W44" s="86">
        <f t="shared" si="10"/>
        <v>98.801438274071117</v>
      </c>
      <c r="X44" s="86">
        <v>0</v>
      </c>
    </row>
    <row r="45" spans="1:24" ht="38.25" customHeight="1" x14ac:dyDescent="0.2">
      <c r="A45" s="10"/>
      <c r="B45" s="126" t="s">
        <v>1</v>
      </c>
      <c r="C45" s="126"/>
      <c r="D45" s="126"/>
      <c r="E45" s="126"/>
      <c r="F45" s="126"/>
      <c r="G45" s="126"/>
      <c r="H45" s="126"/>
      <c r="I45" s="127"/>
      <c r="J45" s="72" t="s">
        <v>5</v>
      </c>
      <c r="K45" s="67">
        <v>944</v>
      </c>
      <c r="L45" s="68">
        <v>3</v>
      </c>
      <c r="M45" s="68">
        <v>10</v>
      </c>
      <c r="N45" s="69" t="s">
        <v>1</v>
      </c>
      <c r="O45" s="70" t="s">
        <v>4</v>
      </c>
      <c r="P45" s="41">
        <v>487.4</v>
      </c>
      <c r="Q45" s="85">
        <f>+Q46</f>
        <v>750.9</v>
      </c>
      <c r="R45" s="85">
        <f t="shared" ref="R45:V45" si="25">+R46</f>
        <v>0</v>
      </c>
      <c r="S45" s="85">
        <f t="shared" si="25"/>
        <v>0</v>
      </c>
      <c r="T45" s="85">
        <f t="shared" si="25"/>
        <v>0</v>
      </c>
      <c r="U45" s="85">
        <f t="shared" si="25"/>
        <v>741.9</v>
      </c>
      <c r="V45" s="85">
        <f t="shared" si="25"/>
        <v>0</v>
      </c>
      <c r="W45" s="86">
        <f t="shared" si="10"/>
        <v>98.801438274071117</v>
      </c>
      <c r="X45" s="86">
        <v>0</v>
      </c>
    </row>
    <row r="46" spans="1:24" ht="51.75" customHeight="1" x14ac:dyDescent="0.2">
      <c r="A46" s="10"/>
      <c r="B46" s="126">
        <v>200</v>
      </c>
      <c r="C46" s="126"/>
      <c r="D46" s="126"/>
      <c r="E46" s="126"/>
      <c r="F46" s="126"/>
      <c r="G46" s="126"/>
      <c r="H46" s="126"/>
      <c r="I46" s="127"/>
      <c r="J46" s="66" t="s">
        <v>41</v>
      </c>
      <c r="K46" s="67">
        <v>944</v>
      </c>
      <c r="L46" s="68">
        <v>3</v>
      </c>
      <c r="M46" s="68">
        <v>10</v>
      </c>
      <c r="N46" s="69" t="s">
        <v>1</v>
      </c>
      <c r="O46" s="70">
        <v>200</v>
      </c>
      <c r="P46" s="41">
        <v>487.4</v>
      </c>
      <c r="Q46" s="85">
        <f>+Q47</f>
        <v>750.9</v>
      </c>
      <c r="R46" s="85">
        <v>0</v>
      </c>
      <c r="S46" s="128"/>
      <c r="T46" s="129"/>
      <c r="U46" s="85">
        <f t="shared" ref="U46:V46" si="26">+U47</f>
        <v>741.9</v>
      </c>
      <c r="V46" s="85">
        <f t="shared" si="26"/>
        <v>0</v>
      </c>
      <c r="W46" s="86">
        <f t="shared" si="10"/>
        <v>98.801438274071117</v>
      </c>
      <c r="X46" s="86">
        <v>0</v>
      </c>
    </row>
    <row r="47" spans="1:24" ht="38.25" customHeight="1" x14ac:dyDescent="0.2">
      <c r="A47" s="10"/>
      <c r="B47" s="126">
        <v>240</v>
      </c>
      <c r="C47" s="126"/>
      <c r="D47" s="126"/>
      <c r="E47" s="126"/>
      <c r="F47" s="126"/>
      <c r="G47" s="126"/>
      <c r="H47" s="126"/>
      <c r="I47" s="127"/>
      <c r="J47" s="66" t="s">
        <v>3</v>
      </c>
      <c r="K47" s="67">
        <v>944</v>
      </c>
      <c r="L47" s="68">
        <v>3</v>
      </c>
      <c r="M47" s="68">
        <v>10</v>
      </c>
      <c r="N47" s="69" t="s">
        <v>1</v>
      </c>
      <c r="O47" s="70">
        <v>240</v>
      </c>
      <c r="P47" s="41">
        <v>470</v>
      </c>
      <c r="Q47" s="85">
        <v>750.9</v>
      </c>
      <c r="R47" s="85">
        <v>0</v>
      </c>
      <c r="S47" s="128"/>
      <c r="T47" s="129"/>
      <c r="U47" s="91">
        <v>741.9</v>
      </c>
      <c r="V47" s="86">
        <v>0</v>
      </c>
      <c r="W47" s="86">
        <f t="shared" si="10"/>
        <v>98.801438274071117</v>
      </c>
      <c r="X47" s="86">
        <v>0</v>
      </c>
    </row>
    <row r="48" spans="1:24" ht="21" customHeight="1" x14ac:dyDescent="0.2">
      <c r="A48" s="10"/>
      <c r="B48" s="22"/>
      <c r="C48" s="22"/>
      <c r="D48" s="22"/>
      <c r="E48" s="22"/>
      <c r="F48" s="22"/>
      <c r="G48" s="22"/>
      <c r="H48" s="22"/>
      <c r="I48" s="23"/>
      <c r="J48" s="60" t="s">
        <v>39</v>
      </c>
      <c r="K48" s="61">
        <v>944</v>
      </c>
      <c r="L48" s="62">
        <v>4</v>
      </c>
      <c r="M48" s="62"/>
      <c r="N48" s="63"/>
      <c r="O48" s="64"/>
      <c r="P48" s="26"/>
      <c r="Q48" s="83">
        <f>+Q50</f>
        <v>59853.4</v>
      </c>
      <c r="R48" s="83">
        <f>+R50</f>
        <v>55421.2</v>
      </c>
      <c r="S48" s="87"/>
      <c r="T48" s="88"/>
      <c r="U48" s="83">
        <f t="shared" ref="U48:V48" si="27">+U50</f>
        <v>58615.8</v>
      </c>
      <c r="V48" s="83">
        <f t="shared" si="27"/>
        <v>55421.2</v>
      </c>
      <c r="W48" s="84">
        <f t="shared" si="10"/>
        <v>97.932281207082639</v>
      </c>
      <c r="X48" s="84">
        <f t="shared" si="2"/>
        <v>100</v>
      </c>
    </row>
    <row r="49" spans="1:24" ht="21" customHeight="1" x14ac:dyDescent="0.2">
      <c r="A49" s="10"/>
      <c r="B49" s="31"/>
      <c r="C49" s="31"/>
      <c r="D49" s="31"/>
      <c r="E49" s="31"/>
      <c r="F49" s="31"/>
      <c r="G49" s="31"/>
      <c r="H49" s="31"/>
      <c r="I49" s="32"/>
      <c r="J49" s="66" t="s">
        <v>40</v>
      </c>
      <c r="K49" s="67">
        <v>944</v>
      </c>
      <c r="L49" s="68">
        <v>4</v>
      </c>
      <c r="M49" s="68">
        <v>9</v>
      </c>
      <c r="N49" s="69"/>
      <c r="O49" s="70"/>
      <c r="P49" s="41"/>
      <c r="Q49" s="85">
        <f>+Q50</f>
        <v>59853.4</v>
      </c>
      <c r="R49" s="85">
        <f>+R50</f>
        <v>55421.2</v>
      </c>
      <c r="S49" s="87"/>
      <c r="T49" s="88"/>
      <c r="U49" s="85">
        <f t="shared" ref="U49:V49" si="28">+U50</f>
        <v>58615.8</v>
      </c>
      <c r="V49" s="85">
        <f t="shared" si="28"/>
        <v>55421.2</v>
      </c>
      <c r="W49" s="86">
        <f t="shared" si="10"/>
        <v>97.932281207082639</v>
      </c>
      <c r="X49" s="86">
        <f t="shared" si="2"/>
        <v>100</v>
      </c>
    </row>
    <row r="50" spans="1:24" ht="74.25" customHeight="1" x14ac:dyDescent="0.2">
      <c r="A50" s="10"/>
      <c r="B50" s="29"/>
      <c r="C50" s="29"/>
      <c r="D50" s="29"/>
      <c r="E50" s="29"/>
      <c r="F50" s="29"/>
      <c r="G50" s="29"/>
      <c r="H50" s="29"/>
      <c r="I50" s="30"/>
      <c r="J50" s="72" t="s">
        <v>52</v>
      </c>
      <c r="K50" s="67">
        <v>944</v>
      </c>
      <c r="L50" s="68">
        <v>4</v>
      </c>
      <c r="M50" s="68">
        <v>9</v>
      </c>
      <c r="N50" s="69" t="s">
        <v>53</v>
      </c>
      <c r="O50" s="70"/>
      <c r="P50" s="41"/>
      <c r="Q50" s="85">
        <f t="shared" ref="Q50:R51" si="29">+Q51</f>
        <v>59853.4</v>
      </c>
      <c r="R50" s="85">
        <f t="shared" si="29"/>
        <v>55421.2</v>
      </c>
      <c r="S50" s="87"/>
      <c r="T50" s="88"/>
      <c r="U50" s="85">
        <f t="shared" ref="U50:V50" si="30">+U51</f>
        <v>58615.8</v>
      </c>
      <c r="V50" s="85">
        <f t="shared" si="30"/>
        <v>55421.2</v>
      </c>
      <c r="W50" s="86">
        <f t="shared" si="10"/>
        <v>97.932281207082639</v>
      </c>
      <c r="X50" s="86">
        <f t="shared" si="2"/>
        <v>100</v>
      </c>
    </row>
    <row r="51" spans="1:24" ht="41.25" customHeight="1" x14ac:dyDescent="0.2">
      <c r="A51" s="10"/>
      <c r="B51" s="29"/>
      <c r="C51" s="29"/>
      <c r="D51" s="29"/>
      <c r="E51" s="29"/>
      <c r="F51" s="29"/>
      <c r="G51" s="29"/>
      <c r="H51" s="29"/>
      <c r="I51" s="30"/>
      <c r="J51" s="72" t="s">
        <v>16</v>
      </c>
      <c r="K51" s="67">
        <v>944</v>
      </c>
      <c r="L51" s="68">
        <v>4</v>
      </c>
      <c r="M51" s="68">
        <v>9</v>
      </c>
      <c r="N51" s="69" t="s">
        <v>53</v>
      </c>
      <c r="O51" s="70">
        <v>600</v>
      </c>
      <c r="P51" s="26"/>
      <c r="Q51" s="85">
        <f t="shared" si="29"/>
        <v>59853.4</v>
      </c>
      <c r="R51" s="85">
        <f t="shared" si="29"/>
        <v>55421.2</v>
      </c>
      <c r="S51" s="87"/>
      <c r="T51" s="88"/>
      <c r="U51" s="85">
        <f t="shared" ref="U51:V51" si="31">+U52</f>
        <v>58615.8</v>
      </c>
      <c r="V51" s="85">
        <f t="shared" si="31"/>
        <v>55421.2</v>
      </c>
      <c r="W51" s="86">
        <f t="shared" si="10"/>
        <v>97.932281207082639</v>
      </c>
      <c r="X51" s="86">
        <f t="shared" si="2"/>
        <v>100</v>
      </c>
    </row>
    <row r="52" spans="1:24" ht="21" customHeight="1" x14ac:dyDescent="0.2">
      <c r="A52" s="10"/>
      <c r="B52" s="29"/>
      <c r="C52" s="29"/>
      <c r="D52" s="29"/>
      <c r="E52" s="29"/>
      <c r="F52" s="29"/>
      <c r="G52" s="29"/>
      <c r="H52" s="29"/>
      <c r="I52" s="30"/>
      <c r="J52" s="72" t="s">
        <v>20</v>
      </c>
      <c r="K52" s="67">
        <v>944</v>
      </c>
      <c r="L52" s="68">
        <v>4</v>
      </c>
      <c r="M52" s="68">
        <v>9</v>
      </c>
      <c r="N52" s="69" t="s">
        <v>53</v>
      </c>
      <c r="O52" s="70">
        <v>610</v>
      </c>
      <c r="P52" s="26"/>
      <c r="Q52" s="85">
        <v>59853.4</v>
      </c>
      <c r="R52" s="85">
        <v>55421.2</v>
      </c>
      <c r="S52" s="87"/>
      <c r="T52" s="88"/>
      <c r="U52" s="91">
        <v>58615.8</v>
      </c>
      <c r="V52" s="86">
        <v>55421.2</v>
      </c>
      <c r="W52" s="86">
        <f t="shared" si="10"/>
        <v>97.932281207082639</v>
      </c>
      <c r="X52" s="86">
        <f t="shared" si="2"/>
        <v>100</v>
      </c>
    </row>
    <row r="53" spans="1:24" ht="31.5" customHeight="1" x14ac:dyDescent="0.2">
      <c r="A53" s="10"/>
      <c r="B53" s="126">
        <v>500</v>
      </c>
      <c r="C53" s="126"/>
      <c r="D53" s="126"/>
      <c r="E53" s="126"/>
      <c r="F53" s="126"/>
      <c r="G53" s="126"/>
      <c r="H53" s="126"/>
      <c r="I53" s="127"/>
      <c r="J53" s="65" t="s">
        <v>15</v>
      </c>
      <c r="K53" s="61">
        <v>944</v>
      </c>
      <c r="L53" s="62">
        <v>5</v>
      </c>
      <c r="M53" s="62" t="s">
        <v>4</v>
      </c>
      <c r="N53" s="63" t="s">
        <v>4</v>
      </c>
      <c r="O53" s="64" t="s">
        <v>4</v>
      </c>
      <c r="P53" s="26">
        <v>56463.5</v>
      </c>
      <c r="Q53" s="100">
        <f>Q54</f>
        <v>58047.4</v>
      </c>
      <c r="R53" s="100">
        <f>+R54</f>
        <v>15373.7</v>
      </c>
      <c r="S53" s="132"/>
      <c r="T53" s="133"/>
      <c r="U53" s="100">
        <f t="shared" ref="U53:V53" si="32">+U54</f>
        <v>55340</v>
      </c>
      <c r="V53" s="100">
        <f t="shared" si="32"/>
        <v>15373.7</v>
      </c>
      <c r="W53" s="101">
        <f t="shared" si="10"/>
        <v>95.335880676826179</v>
      </c>
      <c r="X53" s="101">
        <f t="shared" si="2"/>
        <v>100</v>
      </c>
    </row>
    <row r="54" spans="1:24" ht="18.75" customHeight="1" x14ac:dyDescent="0.2">
      <c r="A54" s="10"/>
      <c r="B54" s="126">
        <v>503</v>
      </c>
      <c r="C54" s="126"/>
      <c r="D54" s="126"/>
      <c r="E54" s="126"/>
      <c r="F54" s="126"/>
      <c r="G54" s="126"/>
      <c r="H54" s="126"/>
      <c r="I54" s="127"/>
      <c r="J54" s="66" t="s">
        <v>14</v>
      </c>
      <c r="K54" s="67">
        <v>944</v>
      </c>
      <c r="L54" s="68">
        <v>5</v>
      </c>
      <c r="M54" s="68">
        <v>3</v>
      </c>
      <c r="N54" s="69" t="s">
        <v>4</v>
      </c>
      <c r="O54" s="70" t="s">
        <v>4</v>
      </c>
      <c r="P54" s="41">
        <v>56463.5</v>
      </c>
      <c r="Q54" s="93">
        <f>+Q55+Q63+Q66</f>
        <v>58047.4</v>
      </c>
      <c r="R54" s="93">
        <f>+R55+R63</f>
        <v>15373.7</v>
      </c>
      <c r="S54" s="132"/>
      <c r="T54" s="133"/>
      <c r="U54" s="93">
        <f t="shared" ref="U54:V54" si="33">+U55+U63+U66</f>
        <v>55340</v>
      </c>
      <c r="V54" s="93">
        <f t="shared" si="33"/>
        <v>15373.7</v>
      </c>
      <c r="W54" s="102">
        <f t="shared" si="10"/>
        <v>95.335880676826179</v>
      </c>
      <c r="X54" s="102">
        <f t="shared" si="2"/>
        <v>100</v>
      </c>
    </row>
    <row r="55" spans="1:24" ht="36.75" customHeight="1" x14ac:dyDescent="0.2">
      <c r="A55" s="10"/>
      <c r="B55" s="42"/>
      <c r="C55" s="42"/>
      <c r="D55" s="42"/>
      <c r="E55" s="42"/>
      <c r="F55" s="42"/>
      <c r="G55" s="42"/>
      <c r="H55" s="42"/>
      <c r="I55" s="43"/>
      <c r="J55" s="72" t="s">
        <v>5</v>
      </c>
      <c r="K55" s="67">
        <v>944</v>
      </c>
      <c r="L55" s="68">
        <v>5</v>
      </c>
      <c r="M55" s="68">
        <v>3</v>
      </c>
      <c r="N55" s="69" t="s">
        <v>1</v>
      </c>
      <c r="O55" s="70"/>
      <c r="P55" s="41"/>
      <c r="Q55" s="93">
        <f>+Q56+Q58+Q60</f>
        <v>8050.1</v>
      </c>
      <c r="R55" s="93">
        <f t="shared" ref="R55:V55" si="34">+R56+R58+R60</f>
        <v>5060</v>
      </c>
      <c r="S55" s="93">
        <f t="shared" si="34"/>
        <v>0</v>
      </c>
      <c r="T55" s="93">
        <f t="shared" si="34"/>
        <v>0</v>
      </c>
      <c r="U55" s="93">
        <f t="shared" si="34"/>
        <v>7836.9</v>
      </c>
      <c r="V55" s="93">
        <f t="shared" si="34"/>
        <v>5060</v>
      </c>
      <c r="W55" s="102">
        <f t="shared" si="10"/>
        <v>97.351585694587641</v>
      </c>
      <c r="X55" s="102">
        <f t="shared" si="2"/>
        <v>100</v>
      </c>
    </row>
    <row r="56" spans="1:24" ht="36.75" customHeight="1" x14ac:dyDescent="0.2">
      <c r="A56" s="10"/>
      <c r="B56" s="42"/>
      <c r="C56" s="42"/>
      <c r="D56" s="42"/>
      <c r="E56" s="42"/>
      <c r="F56" s="42"/>
      <c r="G56" s="42"/>
      <c r="H56" s="42"/>
      <c r="I56" s="43"/>
      <c r="J56" s="66" t="s">
        <v>41</v>
      </c>
      <c r="K56" s="67">
        <v>944</v>
      </c>
      <c r="L56" s="68">
        <v>5</v>
      </c>
      <c r="M56" s="68">
        <v>3</v>
      </c>
      <c r="N56" s="69" t="s">
        <v>1</v>
      </c>
      <c r="O56" s="70">
        <v>200</v>
      </c>
      <c r="P56" s="41"/>
      <c r="Q56" s="93">
        <f>+Q57</f>
        <v>5792.9</v>
      </c>
      <c r="R56" s="93">
        <f>+R57</f>
        <v>5060</v>
      </c>
      <c r="S56" s="103"/>
      <c r="T56" s="104"/>
      <c r="U56" s="93">
        <f t="shared" ref="U56:V56" si="35">+U57</f>
        <v>5579.7</v>
      </c>
      <c r="V56" s="93">
        <f t="shared" si="35"/>
        <v>5060</v>
      </c>
      <c r="W56" s="102">
        <f t="shared" si="10"/>
        <v>96.319632653765822</v>
      </c>
      <c r="X56" s="102">
        <f t="shared" si="2"/>
        <v>100</v>
      </c>
    </row>
    <row r="57" spans="1:24" ht="45.75" customHeight="1" x14ac:dyDescent="0.2">
      <c r="A57" s="10"/>
      <c r="B57" s="42"/>
      <c r="C57" s="42"/>
      <c r="D57" s="42"/>
      <c r="E57" s="42"/>
      <c r="F57" s="42"/>
      <c r="G57" s="42"/>
      <c r="H57" s="42"/>
      <c r="I57" s="43"/>
      <c r="J57" s="66" t="s">
        <v>3</v>
      </c>
      <c r="K57" s="67">
        <v>944</v>
      </c>
      <c r="L57" s="68">
        <v>5</v>
      </c>
      <c r="M57" s="68">
        <v>3</v>
      </c>
      <c r="N57" s="69" t="s">
        <v>1</v>
      </c>
      <c r="O57" s="70">
        <v>240</v>
      </c>
      <c r="P57" s="119"/>
      <c r="Q57" s="85">
        <v>5792.9</v>
      </c>
      <c r="R57" s="85">
        <v>5060</v>
      </c>
      <c r="S57" s="114"/>
      <c r="T57" s="115"/>
      <c r="U57" s="120">
        <v>5579.7</v>
      </c>
      <c r="V57" s="121">
        <v>5060</v>
      </c>
      <c r="W57" s="121">
        <f t="shared" si="10"/>
        <v>96.319632653765822</v>
      </c>
      <c r="X57" s="121">
        <f t="shared" si="2"/>
        <v>100</v>
      </c>
    </row>
    <row r="58" spans="1:24" ht="54.75" customHeight="1" x14ac:dyDescent="0.2">
      <c r="A58" s="10"/>
      <c r="B58" s="46"/>
      <c r="C58" s="46"/>
      <c r="D58" s="46"/>
      <c r="E58" s="46"/>
      <c r="F58" s="46"/>
      <c r="G58" s="46"/>
      <c r="H58" s="46"/>
      <c r="I58" s="47"/>
      <c r="J58" s="72" t="s">
        <v>16</v>
      </c>
      <c r="K58" s="67">
        <v>944</v>
      </c>
      <c r="L58" s="68">
        <v>5</v>
      </c>
      <c r="M58" s="68">
        <v>3</v>
      </c>
      <c r="N58" s="69" t="s">
        <v>1</v>
      </c>
      <c r="O58" s="70">
        <v>600</v>
      </c>
      <c r="P58" s="41"/>
      <c r="Q58" s="93">
        <f>+Q59</f>
        <v>68.8</v>
      </c>
      <c r="R58" s="93">
        <f>+R59</f>
        <v>0</v>
      </c>
      <c r="S58" s="103"/>
      <c r="T58" s="104"/>
      <c r="U58" s="93">
        <f t="shared" ref="U58:V58" si="36">+U59</f>
        <v>68.8</v>
      </c>
      <c r="V58" s="93">
        <f t="shared" si="36"/>
        <v>0</v>
      </c>
      <c r="W58" s="102">
        <f t="shared" si="10"/>
        <v>100</v>
      </c>
      <c r="X58" s="102">
        <v>0</v>
      </c>
    </row>
    <row r="59" spans="1:24" ht="30" customHeight="1" x14ac:dyDescent="0.2">
      <c r="A59" s="10"/>
      <c r="B59" s="46"/>
      <c r="C59" s="46"/>
      <c r="D59" s="46"/>
      <c r="E59" s="46"/>
      <c r="F59" s="46"/>
      <c r="G59" s="46"/>
      <c r="H59" s="46"/>
      <c r="I59" s="47"/>
      <c r="J59" s="72" t="s">
        <v>20</v>
      </c>
      <c r="K59" s="67">
        <v>944</v>
      </c>
      <c r="L59" s="68">
        <v>5</v>
      </c>
      <c r="M59" s="68">
        <v>3</v>
      </c>
      <c r="N59" s="69" t="s">
        <v>1</v>
      </c>
      <c r="O59" s="70">
        <v>610</v>
      </c>
      <c r="P59" s="41"/>
      <c r="Q59" s="93">
        <v>68.8</v>
      </c>
      <c r="R59" s="93">
        <v>0</v>
      </c>
      <c r="S59" s="103"/>
      <c r="T59" s="104"/>
      <c r="U59" s="106">
        <v>68.8</v>
      </c>
      <c r="V59" s="102">
        <v>0</v>
      </c>
      <c r="W59" s="102">
        <f t="shared" si="10"/>
        <v>100</v>
      </c>
      <c r="X59" s="102">
        <v>0</v>
      </c>
    </row>
    <row r="60" spans="1:24" ht="18.75" customHeight="1" x14ac:dyDescent="0.2">
      <c r="A60" s="10"/>
      <c r="B60" s="44"/>
      <c r="C60" s="44"/>
      <c r="D60" s="44"/>
      <c r="E60" s="44"/>
      <c r="F60" s="44"/>
      <c r="G60" s="44"/>
      <c r="H60" s="44"/>
      <c r="I60" s="45"/>
      <c r="J60" s="72" t="s">
        <v>7</v>
      </c>
      <c r="K60" s="67">
        <v>944</v>
      </c>
      <c r="L60" s="68">
        <v>5</v>
      </c>
      <c r="M60" s="68">
        <v>3</v>
      </c>
      <c r="N60" s="69" t="s">
        <v>1</v>
      </c>
      <c r="O60" s="70">
        <v>800</v>
      </c>
      <c r="P60" s="41"/>
      <c r="Q60" s="93">
        <f>+Q61+Q62</f>
        <v>2188.4</v>
      </c>
      <c r="R60" s="93">
        <f t="shared" ref="R60:V60" si="37">+R61+R62</f>
        <v>0</v>
      </c>
      <c r="S60" s="93">
        <f t="shared" si="37"/>
        <v>0</v>
      </c>
      <c r="T60" s="93">
        <f t="shared" si="37"/>
        <v>0</v>
      </c>
      <c r="U60" s="93">
        <f t="shared" si="37"/>
        <v>2188.4</v>
      </c>
      <c r="V60" s="93">
        <f t="shared" si="37"/>
        <v>0</v>
      </c>
      <c r="W60" s="102">
        <f t="shared" si="10"/>
        <v>100</v>
      </c>
      <c r="X60" s="102">
        <v>0</v>
      </c>
    </row>
    <row r="61" spans="1:24" ht="66" customHeight="1" x14ac:dyDescent="0.2">
      <c r="A61" s="10"/>
      <c r="B61" s="44"/>
      <c r="C61" s="44"/>
      <c r="D61" s="44"/>
      <c r="E61" s="44"/>
      <c r="F61" s="44"/>
      <c r="G61" s="44"/>
      <c r="H61" s="44"/>
      <c r="I61" s="45"/>
      <c r="J61" s="72" t="s">
        <v>6</v>
      </c>
      <c r="K61" s="67">
        <v>944</v>
      </c>
      <c r="L61" s="68">
        <v>5</v>
      </c>
      <c r="M61" s="68">
        <v>3</v>
      </c>
      <c r="N61" s="69" t="s">
        <v>1</v>
      </c>
      <c r="O61" s="70">
        <v>810</v>
      </c>
      <c r="P61" s="41"/>
      <c r="Q61" s="94">
        <v>2088.4</v>
      </c>
      <c r="R61" s="94">
        <v>0</v>
      </c>
      <c r="S61" s="103"/>
      <c r="T61" s="104"/>
      <c r="U61" s="107">
        <v>2088.4</v>
      </c>
      <c r="V61" s="102">
        <v>0</v>
      </c>
      <c r="W61" s="102">
        <f t="shared" si="10"/>
        <v>100</v>
      </c>
      <c r="X61" s="102">
        <v>0</v>
      </c>
    </row>
    <row r="62" spans="1:24" ht="36.75" customHeight="1" x14ac:dyDescent="0.2">
      <c r="A62" s="10"/>
      <c r="B62" s="110"/>
      <c r="C62" s="110"/>
      <c r="D62" s="110"/>
      <c r="E62" s="110"/>
      <c r="F62" s="110"/>
      <c r="G62" s="110"/>
      <c r="H62" s="110"/>
      <c r="I62" s="111"/>
      <c r="J62" s="72" t="s">
        <v>24</v>
      </c>
      <c r="K62" s="67">
        <v>944</v>
      </c>
      <c r="L62" s="68">
        <v>5</v>
      </c>
      <c r="M62" s="68">
        <v>3</v>
      </c>
      <c r="N62" s="69" t="s">
        <v>1</v>
      </c>
      <c r="O62" s="70">
        <v>850</v>
      </c>
      <c r="P62" s="41"/>
      <c r="Q62" s="93">
        <v>100</v>
      </c>
      <c r="R62" s="93">
        <v>0</v>
      </c>
      <c r="S62" s="112"/>
      <c r="T62" s="113"/>
      <c r="U62" s="117">
        <v>100</v>
      </c>
      <c r="V62" s="118">
        <v>0</v>
      </c>
      <c r="W62" s="102">
        <v>100</v>
      </c>
      <c r="X62" s="102">
        <v>0</v>
      </c>
    </row>
    <row r="63" spans="1:24" ht="55.5" customHeight="1" x14ac:dyDescent="0.2">
      <c r="A63" s="10"/>
      <c r="B63" s="33"/>
      <c r="C63" s="33"/>
      <c r="D63" s="33"/>
      <c r="E63" s="33"/>
      <c r="F63" s="33"/>
      <c r="G63" s="33"/>
      <c r="H63" s="33"/>
      <c r="I63" s="34"/>
      <c r="J63" s="66" t="s">
        <v>49</v>
      </c>
      <c r="K63" s="67">
        <v>944</v>
      </c>
      <c r="L63" s="68">
        <v>5</v>
      </c>
      <c r="M63" s="68">
        <v>3</v>
      </c>
      <c r="N63" s="69" t="s">
        <v>46</v>
      </c>
      <c r="O63" s="70"/>
      <c r="P63" s="41"/>
      <c r="Q63" s="93">
        <f>Q64</f>
        <v>10856.5</v>
      </c>
      <c r="R63" s="93">
        <f>R64</f>
        <v>10313.700000000001</v>
      </c>
      <c r="S63" s="103"/>
      <c r="T63" s="104"/>
      <c r="U63" s="93">
        <f t="shared" ref="U63:V63" si="38">U64</f>
        <v>10856.5</v>
      </c>
      <c r="V63" s="93">
        <f t="shared" si="38"/>
        <v>10313.700000000001</v>
      </c>
      <c r="W63" s="102">
        <f t="shared" ref="W63:W103" si="39">U63/Q63*100</f>
        <v>100</v>
      </c>
      <c r="X63" s="102">
        <f t="shared" si="2"/>
        <v>100</v>
      </c>
    </row>
    <row r="64" spans="1:24" ht="58.5" customHeight="1" x14ac:dyDescent="0.2">
      <c r="A64" s="10"/>
      <c r="B64" s="33"/>
      <c r="C64" s="33"/>
      <c r="D64" s="33"/>
      <c r="E64" s="33"/>
      <c r="F64" s="33"/>
      <c r="G64" s="33"/>
      <c r="H64" s="33"/>
      <c r="I64" s="34"/>
      <c r="J64" s="72" t="s">
        <v>16</v>
      </c>
      <c r="K64" s="67">
        <v>944</v>
      </c>
      <c r="L64" s="68">
        <v>5</v>
      </c>
      <c r="M64" s="68">
        <v>3</v>
      </c>
      <c r="N64" s="69" t="s">
        <v>46</v>
      </c>
      <c r="O64" s="70">
        <v>600</v>
      </c>
      <c r="P64" s="41"/>
      <c r="Q64" s="93">
        <f>+Q65</f>
        <v>10856.5</v>
      </c>
      <c r="R64" s="93">
        <f>+R65</f>
        <v>10313.700000000001</v>
      </c>
      <c r="S64" s="103"/>
      <c r="T64" s="104"/>
      <c r="U64" s="93">
        <f t="shared" ref="U64:V64" si="40">+U65</f>
        <v>10856.5</v>
      </c>
      <c r="V64" s="93">
        <f t="shared" si="40"/>
        <v>10313.700000000001</v>
      </c>
      <c r="W64" s="102">
        <f t="shared" si="39"/>
        <v>100</v>
      </c>
      <c r="X64" s="102">
        <f t="shared" si="2"/>
        <v>100</v>
      </c>
    </row>
    <row r="65" spans="1:24" ht="18.75" customHeight="1" x14ac:dyDescent="0.2">
      <c r="A65" s="10"/>
      <c r="B65" s="44"/>
      <c r="C65" s="44"/>
      <c r="D65" s="44"/>
      <c r="E65" s="44"/>
      <c r="F65" s="44"/>
      <c r="G65" s="44"/>
      <c r="H65" s="44"/>
      <c r="I65" s="45"/>
      <c r="J65" s="72" t="s">
        <v>20</v>
      </c>
      <c r="K65" s="67">
        <v>944</v>
      </c>
      <c r="L65" s="68">
        <v>5</v>
      </c>
      <c r="M65" s="68">
        <v>3</v>
      </c>
      <c r="N65" s="69" t="s">
        <v>46</v>
      </c>
      <c r="O65" s="70">
        <v>610</v>
      </c>
      <c r="P65" s="41"/>
      <c r="Q65" s="93">
        <f>542.8+10313.7</f>
        <v>10856.5</v>
      </c>
      <c r="R65" s="93">
        <v>10313.700000000001</v>
      </c>
      <c r="S65" s="103"/>
      <c r="T65" s="104"/>
      <c r="U65" s="105">
        <v>10856.5</v>
      </c>
      <c r="V65" s="102">
        <v>10313.700000000001</v>
      </c>
      <c r="W65" s="102">
        <f t="shared" si="39"/>
        <v>100</v>
      </c>
      <c r="X65" s="102">
        <f t="shared" si="2"/>
        <v>100</v>
      </c>
    </row>
    <row r="66" spans="1:24" ht="81" customHeight="1" x14ac:dyDescent="0.2">
      <c r="A66" s="10"/>
      <c r="B66" s="44"/>
      <c r="C66" s="44"/>
      <c r="D66" s="44"/>
      <c r="E66" s="44"/>
      <c r="F66" s="44"/>
      <c r="G66" s="44"/>
      <c r="H66" s="44"/>
      <c r="I66" s="45"/>
      <c r="J66" s="72" t="s">
        <v>52</v>
      </c>
      <c r="K66" s="67">
        <v>944</v>
      </c>
      <c r="L66" s="68">
        <v>5</v>
      </c>
      <c r="M66" s="68">
        <v>3</v>
      </c>
      <c r="N66" s="69" t="s">
        <v>53</v>
      </c>
      <c r="O66" s="70"/>
      <c r="P66" s="41"/>
      <c r="Q66" s="93">
        <f>+Q67</f>
        <v>39140.800000000003</v>
      </c>
      <c r="R66" s="93">
        <f>+R67</f>
        <v>0</v>
      </c>
      <c r="S66" s="103"/>
      <c r="T66" s="104"/>
      <c r="U66" s="93">
        <f t="shared" ref="U66:V66" si="41">+U67</f>
        <v>36646.6</v>
      </c>
      <c r="V66" s="93">
        <f t="shared" si="41"/>
        <v>0</v>
      </c>
      <c r="W66" s="102">
        <f t="shared" si="39"/>
        <v>93.627621305645249</v>
      </c>
      <c r="X66" s="102">
        <v>0</v>
      </c>
    </row>
    <row r="67" spans="1:24" ht="51.75" customHeight="1" x14ac:dyDescent="0.2">
      <c r="A67" s="10"/>
      <c r="B67" s="44"/>
      <c r="C67" s="44"/>
      <c r="D67" s="44"/>
      <c r="E67" s="44"/>
      <c r="F67" s="44"/>
      <c r="G67" s="44"/>
      <c r="H67" s="44"/>
      <c r="I67" s="45"/>
      <c r="J67" s="72" t="s">
        <v>16</v>
      </c>
      <c r="K67" s="67">
        <v>944</v>
      </c>
      <c r="L67" s="68">
        <v>5</v>
      </c>
      <c r="M67" s="68">
        <v>3</v>
      </c>
      <c r="N67" s="69" t="s">
        <v>53</v>
      </c>
      <c r="O67" s="70">
        <v>600</v>
      </c>
      <c r="P67" s="41"/>
      <c r="Q67" s="93">
        <f>+Q68</f>
        <v>39140.800000000003</v>
      </c>
      <c r="R67" s="93">
        <f>+R68</f>
        <v>0</v>
      </c>
      <c r="S67" s="103"/>
      <c r="T67" s="104"/>
      <c r="U67" s="93">
        <f t="shared" ref="U67:V67" si="42">+U68</f>
        <v>36646.6</v>
      </c>
      <c r="V67" s="93">
        <f t="shared" si="42"/>
        <v>0</v>
      </c>
      <c r="W67" s="102">
        <f t="shared" si="39"/>
        <v>93.627621305645249</v>
      </c>
      <c r="X67" s="102">
        <v>0</v>
      </c>
    </row>
    <row r="68" spans="1:24" ht="18.75" customHeight="1" x14ac:dyDescent="0.2">
      <c r="A68" s="10"/>
      <c r="B68" s="33"/>
      <c r="C68" s="33"/>
      <c r="D68" s="33"/>
      <c r="E68" s="33"/>
      <c r="F68" s="33"/>
      <c r="G68" s="33"/>
      <c r="H68" s="33"/>
      <c r="I68" s="34"/>
      <c r="J68" s="72" t="s">
        <v>20</v>
      </c>
      <c r="K68" s="67">
        <v>944</v>
      </c>
      <c r="L68" s="68">
        <v>5</v>
      </c>
      <c r="M68" s="68">
        <v>3</v>
      </c>
      <c r="N68" s="69" t="s">
        <v>53</v>
      </c>
      <c r="O68" s="70">
        <v>610</v>
      </c>
      <c r="P68" s="41"/>
      <c r="Q68" s="93">
        <v>39140.800000000003</v>
      </c>
      <c r="R68" s="93">
        <v>0</v>
      </c>
      <c r="S68" s="103"/>
      <c r="T68" s="104"/>
      <c r="U68" s="105">
        <v>36646.6</v>
      </c>
      <c r="V68" s="102">
        <v>0</v>
      </c>
      <c r="W68" s="102">
        <f t="shared" si="39"/>
        <v>93.627621305645249</v>
      </c>
      <c r="X68" s="102">
        <v>0</v>
      </c>
    </row>
    <row r="69" spans="1:24" ht="16.5" customHeight="1" x14ac:dyDescent="0.2">
      <c r="A69" s="10"/>
      <c r="B69" s="126">
        <v>700</v>
      </c>
      <c r="C69" s="126"/>
      <c r="D69" s="126"/>
      <c r="E69" s="126"/>
      <c r="F69" s="126"/>
      <c r="G69" s="126"/>
      <c r="H69" s="126"/>
      <c r="I69" s="127"/>
      <c r="J69" s="60" t="s">
        <v>13</v>
      </c>
      <c r="K69" s="61">
        <v>944</v>
      </c>
      <c r="L69" s="62">
        <v>7</v>
      </c>
      <c r="M69" s="62" t="s">
        <v>4</v>
      </c>
      <c r="N69" s="63" t="s">
        <v>4</v>
      </c>
      <c r="O69" s="64" t="s">
        <v>4</v>
      </c>
      <c r="P69" s="26">
        <v>100</v>
      </c>
      <c r="Q69" s="83">
        <f>+Q70+Q74</f>
        <v>257.39999999999998</v>
      </c>
      <c r="R69" s="83">
        <f t="shared" ref="R69:V69" si="43">+R70+R74</f>
        <v>0</v>
      </c>
      <c r="S69" s="83">
        <f t="shared" si="43"/>
        <v>0</v>
      </c>
      <c r="T69" s="83">
        <f t="shared" si="43"/>
        <v>0</v>
      </c>
      <c r="U69" s="83">
        <f t="shared" si="43"/>
        <v>243.3</v>
      </c>
      <c r="V69" s="83">
        <f t="shared" si="43"/>
        <v>0</v>
      </c>
      <c r="W69" s="84">
        <f t="shared" si="39"/>
        <v>94.522144522144529</v>
      </c>
      <c r="X69" s="84">
        <v>0</v>
      </c>
    </row>
    <row r="70" spans="1:24" ht="48" customHeight="1" x14ac:dyDescent="0.2">
      <c r="A70" s="10"/>
      <c r="B70" s="44"/>
      <c r="C70" s="44"/>
      <c r="D70" s="44"/>
      <c r="E70" s="44"/>
      <c r="F70" s="44"/>
      <c r="G70" s="44"/>
      <c r="H70" s="44"/>
      <c r="I70" s="45"/>
      <c r="J70" s="73" t="s">
        <v>54</v>
      </c>
      <c r="K70" s="67">
        <v>944</v>
      </c>
      <c r="L70" s="68">
        <v>7</v>
      </c>
      <c r="M70" s="68">
        <v>5</v>
      </c>
      <c r="N70" s="69"/>
      <c r="O70" s="70"/>
      <c r="P70" s="41"/>
      <c r="Q70" s="85">
        <f>+Q71</f>
        <v>157.4</v>
      </c>
      <c r="R70" s="85">
        <f t="shared" ref="R70:V70" si="44">+R71</f>
        <v>0</v>
      </c>
      <c r="S70" s="85">
        <f t="shared" si="44"/>
        <v>0</v>
      </c>
      <c r="T70" s="85">
        <f t="shared" si="44"/>
        <v>0</v>
      </c>
      <c r="U70" s="85">
        <f t="shared" si="44"/>
        <v>153.30000000000001</v>
      </c>
      <c r="V70" s="85">
        <f t="shared" si="44"/>
        <v>0</v>
      </c>
      <c r="W70" s="86">
        <f t="shared" si="39"/>
        <v>97.395171537484117</v>
      </c>
      <c r="X70" s="86">
        <v>0</v>
      </c>
    </row>
    <row r="71" spans="1:24" ht="35.25" customHeight="1" x14ac:dyDescent="0.2">
      <c r="A71" s="10"/>
      <c r="B71" s="44"/>
      <c r="C71" s="44"/>
      <c r="D71" s="44"/>
      <c r="E71" s="44"/>
      <c r="F71" s="44"/>
      <c r="G71" s="44"/>
      <c r="H71" s="44"/>
      <c r="I71" s="45"/>
      <c r="J71" s="66" t="s">
        <v>5</v>
      </c>
      <c r="K71" s="67">
        <v>944</v>
      </c>
      <c r="L71" s="68">
        <v>7</v>
      </c>
      <c r="M71" s="68">
        <v>5</v>
      </c>
      <c r="N71" s="69" t="s">
        <v>1</v>
      </c>
      <c r="O71" s="64"/>
      <c r="P71" s="26"/>
      <c r="Q71" s="85">
        <f>+Q72</f>
        <v>157.4</v>
      </c>
      <c r="R71" s="85">
        <f>+R72</f>
        <v>0</v>
      </c>
      <c r="S71" s="87"/>
      <c r="T71" s="88"/>
      <c r="U71" s="85">
        <f t="shared" ref="U71:V71" si="45">+U72</f>
        <v>153.30000000000001</v>
      </c>
      <c r="V71" s="85">
        <f t="shared" si="45"/>
        <v>0</v>
      </c>
      <c r="W71" s="86">
        <f t="shared" si="39"/>
        <v>97.395171537484117</v>
      </c>
      <c r="X71" s="86">
        <v>0</v>
      </c>
    </row>
    <row r="72" spans="1:24" ht="51" customHeight="1" x14ac:dyDescent="0.2">
      <c r="A72" s="10"/>
      <c r="B72" s="44"/>
      <c r="C72" s="44"/>
      <c r="D72" s="44"/>
      <c r="E72" s="44"/>
      <c r="F72" s="44"/>
      <c r="G72" s="44"/>
      <c r="H72" s="44"/>
      <c r="I72" s="45"/>
      <c r="J72" s="66" t="s">
        <v>41</v>
      </c>
      <c r="K72" s="67">
        <v>944</v>
      </c>
      <c r="L72" s="68">
        <v>7</v>
      </c>
      <c r="M72" s="68">
        <v>5</v>
      </c>
      <c r="N72" s="69" t="s">
        <v>1</v>
      </c>
      <c r="O72" s="70">
        <v>200</v>
      </c>
      <c r="P72" s="41"/>
      <c r="Q72" s="85">
        <f>+Q73</f>
        <v>157.4</v>
      </c>
      <c r="R72" s="85">
        <f>+R73</f>
        <v>0</v>
      </c>
      <c r="S72" s="87"/>
      <c r="T72" s="88"/>
      <c r="U72" s="85">
        <f t="shared" ref="U72:V72" si="46">+U73</f>
        <v>153.30000000000001</v>
      </c>
      <c r="V72" s="85">
        <f t="shared" si="46"/>
        <v>0</v>
      </c>
      <c r="W72" s="86">
        <f t="shared" si="39"/>
        <v>97.395171537484117</v>
      </c>
      <c r="X72" s="86">
        <v>0</v>
      </c>
    </row>
    <row r="73" spans="1:24" ht="57" customHeight="1" x14ac:dyDescent="0.2">
      <c r="A73" s="10"/>
      <c r="B73" s="44"/>
      <c r="C73" s="44"/>
      <c r="D73" s="44"/>
      <c r="E73" s="44"/>
      <c r="F73" s="44"/>
      <c r="G73" s="44"/>
      <c r="H73" s="44"/>
      <c r="I73" s="45"/>
      <c r="J73" s="66" t="s">
        <v>3</v>
      </c>
      <c r="K73" s="67">
        <v>944</v>
      </c>
      <c r="L73" s="68">
        <v>7</v>
      </c>
      <c r="M73" s="68">
        <v>5</v>
      </c>
      <c r="N73" s="69" t="s">
        <v>1</v>
      </c>
      <c r="O73" s="70">
        <v>240</v>
      </c>
      <c r="P73" s="41"/>
      <c r="Q73" s="85">
        <v>157.4</v>
      </c>
      <c r="R73" s="85">
        <v>0</v>
      </c>
      <c r="S73" s="87"/>
      <c r="T73" s="88"/>
      <c r="U73" s="91">
        <v>153.30000000000001</v>
      </c>
      <c r="V73" s="86">
        <v>0</v>
      </c>
      <c r="W73" s="86">
        <f t="shared" si="39"/>
        <v>97.395171537484117</v>
      </c>
      <c r="X73" s="86">
        <v>0</v>
      </c>
    </row>
    <row r="74" spans="1:24" ht="19.5" customHeight="1" x14ac:dyDescent="0.2">
      <c r="A74" s="10"/>
      <c r="B74" s="126">
        <v>707</v>
      </c>
      <c r="C74" s="126"/>
      <c r="D74" s="126"/>
      <c r="E74" s="126"/>
      <c r="F74" s="126"/>
      <c r="G74" s="126"/>
      <c r="H74" s="126"/>
      <c r="I74" s="127"/>
      <c r="J74" s="72" t="s">
        <v>12</v>
      </c>
      <c r="K74" s="67">
        <v>944</v>
      </c>
      <c r="L74" s="68">
        <v>7</v>
      </c>
      <c r="M74" s="68">
        <v>7</v>
      </c>
      <c r="N74" s="69" t="s">
        <v>4</v>
      </c>
      <c r="O74" s="70" t="s">
        <v>4</v>
      </c>
      <c r="P74" s="41">
        <v>100</v>
      </c>
      <c r="Q74" s="85">
        <f>+Q75</f>
        <v>100</v>
      </c>
      <c r="R74" s="85">
        <f t="shared" ref="R74:V74" si="47">+R75</f>
        <v>0</v>
      </c>
      <c r="S74" s="85">
        <f t="shared" si="47"/>
        <v>0</v>
      </c>
      <c r="T74" s="85">
        <f t="shared" si="47"/>
        <v>0</v>
      </c>
      <c r="U74" s="85">
        <f t="shared" si="47"/>
        <v>90</v>
      </c>
      <c r="V74" s="85">
        <f t="shared" si="47"/>
        <v>0</v>
      </c>
      <c r="W74" s="86">
        <f t="shared" si="39"/>
        <v>90</v>
      </c>
      <c r="X74" s="86">
        <v>0</v>
      </c>
    </row>
    <row r="75" spans="1:24" ht="49.5" customHeight="1" x14ac:dyDescent="0.2">
      <c r="A75" s="10"/>
      <c r="B75" s="126" t="s">
        <v>1</v>
      </c>
      <c r="C75" s="126"/>
      <c r="D75" s="126"/>
      <c r="E75" s="126"/>
      <c r="F75" s="126"/>
      <c r="G75" s="126"/>
      <c r="H75" s="126"/>
      <c r="I75" s="127"/>
      <c r="J75" s="66" t="s">
        <v>5</v>
      </c>
      <c r="K75" s="67">
        <v>944</v>
      </c>
      <c r="L75" s="68">
        <v>7</v>
      </c>
      <c r="M75" s="68">
        <v>7</v>
      </c>
      <c r="N75" s="69" t="s">
        <v>1</v>
      </c>
      <c r="O75" s="70" t="s">
        <v>4</v>
      </c>
      <c r="P75" s="41">
        <v>100</v>
      </c>
      <c r="Q75" s="85">
        <f>+Q76</f>
        <v>100</v>
      </c>
      <c r="R75" s="85">
        <f t="shared" ref="R75:V75" si="48">+R76</f>
        <v>0</v>
      </c>
      <c r="S75" s="85">
        <f t="shared" si="48"/>
        <v>0</v>
      </c>
      <c r="T75" s="85">
        <f t="shared" si="48"/>
        <v>0</v>
      </c>
      <c r="U75" s="85">
        <f t="shared" si="48"/>
        <v>90</v>
      </c>
      <c r="V75" s="85">
        <f t="shared" si="48"/>
        <v>0</v>
      </c>
      <c r="W75" s="86">
        <f t="shared" si="39"/>
        <v>90</v>
      </c>
      <c r="X75" s="86">
        <v>0</v>
      </c>
    </row>
    <row r="76" spans="1:24" ht="54.75" customHeight="1" x14ac:dyDescent="0.2">
      <c r="A76" s="10"/>
      <c r="B76" s="126">
        <v>200</v>
      </c>
      <c r="C76" s="126"/>
      <c r="D76" s="126"/>
      <c r="E76" s="126"/>
      <c r="F76" s="126"/>
      <c r="G76" s="126"/>
      <c r="H76" s="126"/>
      <c r="I76" s="127"/>
      <c r="J76" s="66" t="s">
        <v>41</v>
      </c>
      <c r="K76" s="67">
        <v>944</v>
      </c>
      <c r="L76" s="68">
        <v>7</v>
      </c>
      <c r="M76" s="68">
        <v>7</v>
      </c>
      <c r="N76" s="69" t="s">
        <v>1</v>
      </c>
      <c r="O76" s="70">
        <v>200</v>
      </c>
      <c r="P76" s="41">
        <v>100</v>
      </c>
      <c r="Q76" s="85">
        <f>+Q77</f>
        <v>100</v>
      </c>
      <c r="R76" s="85">
        <f t="shared" ref="R76:V76" si="49">+R77</f>
        <v>0</v>
      </c>
      <c r="S76" s="85">
        <f t="shared" si="49"/>
        <v>0</v>
      </c>
      <c r="T76" s="85">
        <f t="shared" si="49"/>
        <v>0</v>
      </c>
      <c r="U76" s="85">
        <f t="shared" si="49"/>
        <v>90</v>
      </c>
      <c r="V76" s="85">
        <f t="shared" si="49"/>
        <v>0</v>
      </c>
      <c r="W76" s="86">
        <f t="shared" si="39"/>
        <v>90</v>
      </c>
      <c r="X76" s="86">
        <v>0</v>
      </c>
    </row>
    <row r="77" spans="1:24" ht="69" customHeight="1" x14ac:dyDescent="0.2">
      <c r="A77" s="10"/>
      <c r="B77" s="126">
        <v>240</v>
      </c>
      <c r="C77" s="126"/>
      <c r="D77" s="126"/>
      <c r="E77" s="126"/>
      <c r="F77" s="126"/>
      <c r="G77" s="126"/>
      <c r="H77" s="126"/>
      <c r="I77" s="127"/>
      <c r="J77" s="66" t="s">
        <v>3</v>
      </c>
      <c r="K77" s="67">
        <v>944</v>
      </c>
      <c r="L77" s="68">
        <v>7</v>
      </c>
      <c r="M77" s="68">
        <v>7</v>
      </c>
      <c r="N77" s="69" t="s">
        <v>1</v>
      </c>
      <c r="O77" s="70">
        <v>240</v>
      </c>
      <c r="P77" s="41">
        <v>100</v>
      </c>
      <c r="Q77" s="85">
        <v>100</v>
      </c>
      <c r="R77" s="85">
        <v>0</v>
      </c>
      <c r="S77" s="128"/>
      <c r="T77" s="129"/>
      <c r="U77" s="91">
        <v>90</v>
      </c>
      <c r="V77" s="86">
        <v>0</v>
      </c>
      <c r="W77" s="86">
        <f t="shared" si="39"/>
        <v>90</v>
      </c>
      <c r="X77" s="86">
        <v>0</v>
      </c>
    </row>
    <row r="78" spans="1:24" ht="13.5" customHeight="1" x14ac:dyDescent="0.2">
      <c r="A78" s="10"/>
      <c r="B78" s="126">
        <v>800</v>
      </c>
      <c r="C78" s="126"/>
      <c r="D78" s="126"/>
      <c r="E78" s="126"/>
      <c r="F78" s="126"/>
      <c r="G78" s="126"/>
      <c r="H78" s="126"/>
      <c r="I78" s="127"/>
      <c r="J78" s="65" t="s">
        <v>11</v>
      </c>
      <c r="K78" s="61">
        <v>944</v>
      </c>
      <c r="L78" s="62">
        <v>8</v>
      </c>
      <c r="M78" s="62" t="s">
        <v>4</v>
      </c>
      <c r="N78" s="63" t="s">
        <v>4</v>
      </c>
      <c r="O78" s="64" t="s">
        <v>4</v>
      </c>
      <c r="P78" s="26">
        <v>550</v>
      </c>
      <c r="Q78" s="83">
        <f>+Q80</f>
        <v>863</v>
      </c>
      <c r="R78" s="83">
        <f>+R80</f>
        <v>0</v>
      </c>
      <c r="S78" s="128"/>
      <c r="T78" s="129"/>
      <c r="U78" s="83">
        <f t="shared" ref="U78:V78" si="50">+U80</f>
        <v>862.8</v>
      </c>
      <c r="V78" s="83">
        <f t="shared" si="50"/>
        <v>0</v>
      </c>
      <c r="W78" s="84">
        <f t="shared" si="39"/>
        <v>99.976825028968705</v>
      </c>
      <c r="X78" s="84">
        <v>0</v>
      </c>
    </row>
    <row r="79" spans="1:24" ht="24.75" customHeight="1" x14ac:dyDescent="0.2">
      <c r="A79" s="10"/>
      <c r="B79" s="126">
        <v>804</v>
      </c>
      <c r="C79" s="126"/>
      <c r="D79" s="126"/>
      <c r="E79" s="126"/>
      <c r="F79" s="126"/>
      <c r="G79" s="126"/>
      <c r="H79" s="126"/>
      <c r="I79" s="127"/>
      <c r="J79" s="66" t="s">
        <v>10</v>
      </c>
      <c r="K79" s="67">
        <v>944</v>
      </c>
      <c r="L79" s="68">
        <v>8</v>
      </c>
      <c r="M79" s="68">
        <v>4</v>
      </c>
      <c r="N79" s="69" t="s">
        <v>4</v>
      </c>
      <c r="O79" s="70" t="s">
        <v>4</v>
      </c>
      <c r="P79" s="41">
        <v>550</v>
      </c>
      <c r="Q79" s="85">
        <f t="shared" ref="Q79:R81" si="51">+Q80</f>
        <v>863</v>
      </c>
      <c r="R79" s="85">
        <f t="shared" si="51"/>
        <v>0</v>
      </c>
      <c r="S79" s="128"/>
      <c r="T79" s="129"/>
      <c r="U79" s="85">
        <f t="shared" ref="U79:V79" si="52">+U80</f>
        <v>862.8</v>
      </c>
      <c r="V79" s="85">
        <f t="shared" si="52"/>
        <v>0</v>
      </c>
      <c r="W79" s="86">
        <f t="shared" si="39"/>
        <v>99.976825028968705</v>
      </c>
      <c r="X79" s="86">
        <v>0</v>
      </c>
    </row>
    <row r="80" spans="1:24" ht="18" customHeight="1" x14ac:dyDescent="0.2">
      <c r="A80" s="10"/>
      <c r="B80" s="126" t="s">
        <v>1</v>
      </c>
      <c r="C80" s="126"/>
      <c r="D80" s="126"/>
      <c r="E80" s="126"/>
      <c r="F80" s="126"/>
      <c r="G80" s="126"/>
      <c r="H80" s="126"/>
      <c r="I80" s="127"/>
      <c r="J80" s="72" t="s">
        <v>5</v>
      </c>
      <c r="K80" s="67">
        <v>944</v>
      </c>
      <c r="L80" s="68">
        <v>8</v>
      </c>
      <c r="M80" s="68">
        <v>4</v>
      </c>
      <c r="N80" s="69" t="s">
        <v>1</v>
      </c>
      <c r="O80" s="70" t="s">
        <v>4</v>
      </c>
      <c r="P80" s="41">
        <v>550</v>
      </c>
      <c r="Q80" s="85">
        <f>+Q81</f>
        <v>863</v>
      </c>
      <c r="R80" s="85">
        <f>+R81</f>
        <v>0</v>
      </c>
      <c r="S80" s="128"/>
      <c r="T80" s="129"/>
      <c r="U80" s="85">
        <f t="shared" ref="U80:V80" si="53">+U81</f>
        <v>862.8</v>
      </c>
      <c r="V80" s="85">
        <f t="shared" si="53"/>
        <v>0</v>
      </c>
      <c r="W80" s="86">
        <f t="shared" si="39"/>
        <v>99.976825028968705</v>
      </c>
      <c r="X80" s="86">
        <v>0</v>
      </c>
    </row>
    <row r="81" spans="1:24" ht="48" customHeight="1" x14ac:dyDescent="0.2">
      <c r="A81" s="10"/>
      <c r="B81" s="126">
        <v>200</v>
      </c>
      <c r="C81" s="126"/>
      <c r="D81" s="126"/>
      <c r="E81" s="126"/>
      <c r="F81" s="126"/>
      <c r="G81" s="126"/>
      <c r="H81" s="126"/>
      <c r="I81" s="127"/>
      <c r="J81" s="66" t="s">
        <v>41</v>
      </c>
      <c r="K81" s="67">
        <v>944</v>
      </c>
      <c r="L81" s="68">
        <v>8</v>
      </c>
      <c r="M81" s="68">
        <v>4</v>
      </c>
      <c r="N81" s="69" t="s">
        <v>1</v>
      </c>
      <c r="O81" s="70">
        <v>200</v>
      </c>
      <c r="P81" s="41">
        <v>550</v>
      </c>
      <c r="Q81" s="85">
        <f t="shared" si="51"/>
        <v>863</v>
      </c>
      <c r="R81" s="85">
        <f t="shared" si="51"/>
        <v>0</v>
      </c>
      <c r="S81" s="128"/>
      <c r="T81" s="129"/>
      <c r="U81" s="85">
        <f t="shared" ref="U81:V81" si="54">+U82</f>
        <v>862.8</v>
      </c>
      <c r="V81" s="85">
        <f t="shared" si="54"/>
        <v>0</v>
      </c>
      <c r="W81" s="86">
        <f t="shared" si="39"/>
        <v>99.976825028968705</v>
      </c>
      <c r="X81" s="86">
        <v>0</v>
      </c>
    </row>
    <row r="82" spans="1:24" ht="54.75" customHeight="1" x14ac:dyDescent="0.2">
      <c r="A82" s="10"/>
      <c r="B82" s="126">
        <v>240</v>
      </c>
      <c r="C82" s="126"/>
      <c r="D82" s="126"/>
      <c r="E82" s="126"/>
      <c r="F82" s="126"/>
      <c r="G82" s="126"/>
      <c r="H82" s="126"/>
      <c r="I82" s="127"/>
      <c r="J82" s="72" t="s">
        <v>3</v>
      </c>
      <c r="K82" s="67">
        <v>944</v>
      </c>
      <c r="L82" s="68">
        <v>8</v>
      </c>
      <c r="M82" s="68">
        <v>4</v>
      </c>
      <c r="N82" s="69" t="s">
        <v>1</v>
      </c>
      <c r="O82" s="70">
        <v>240</v>
      </c>
      <c r="P82" s="41">
        <v>550</v>
      </c>
      <c r="Q82" s="85">
        <v>863</v>
      </c>
      <c r="R82" s="85">
        <v>0</v>
      </c>
      <c r="S82" s="128"/>
      <c r="T82" s="129"/>
      <c r="U82" s="91">
        <v>862.8</v>
      </c>
      <c r="V82" s="86">
        <v>0</v>
      </c>
      <c r="W82" s="86">
        <f t="shared" si="39"/>
        <v>99.976825028968705</v>
      </c>
      <c r="X82" s="86">
        <v>0</v>
      </c>
    </row>
    <row r="83" spans="1:24" ht="19.5" customHeight="1" x14ac:dyDescent="0.2">
      <c r="A83" s="10"/>
      <c r="B83" s="24"/>
      <c r="C83" s="24"/>
      <c r="D83" s="24"/>
      <c r="E83" s="24"/>
      <c r="F83" s="24"/>
      <c r="G83" s="24"/>
      <c r="H83" s="24"/>
      <c r="I83" s="25"/>
      <c r="J83" s="65" t="s">
        <v>42</v>
      </c>
      <c r="K83" s="61">
        <v>944</v>
      </c>
      <c r="L83" s="62">
        <v>10</v>
      </c>
      <c r="M83" s="62"/>
      <c r="N83" s="63"/>
      <c r="O83" s="64"/>
      <c r="P83" s="26"/>
      <c r="Q83" s="83">
        <f>+Q84</f>
        <v>64</v>
      </c>
      <c r="R83" s="83">
        <f t="shared" ref="R83:V83" si="55">+R84</f>
        <v>0</v>
      </c>
      <c r="S83" s="83">
        <f t="shared" si="55"/>
        <v>0</v>
      </c>
      <c r="T83" s="83">
        <f t="shared" si="55"/>
        <v>0</v>
      </c>
      <c r="U83" s="83">
        <f t="shared" si="55"/>
        <v>63.3</v>
      </c>
      <c r="V83" s="83">
        <f t="shared" si="55"/>
        <v>0</v>
      </c>
      <c r="W83" s="84">
        <f t="shared" si="39"/>
        <v>98.90625</v>
      </c>
      <c r="X83" s="84">
        <v>0</v>
      </c>
    </row>
    <row r="84" spans="1:24" ht="18.75" customHeight="1" x14ac:dyDescent="0.2">
      <c r="A84" s="10"/>
      <c r="B84" s="24"/>
      <c r="C84" s="24"/>
      <c r="D84" s="24"/>
      <c r="E84" s="24"/>
      <c r="F84" s="24"/>
      <c r="G84" s="24"/>
      <c r="H84" s="24"/>
      <c r="I84" s="25"/>
      <c r="J84" s="72" t="s">
        <v>43</v>
      </c>
      <c r="K84" s="67">
        <v>944</v>
      </c>
      <c r="L84" s="68">
        <v>10</v>
      </c>
      <c r="M84" s="68">
        <v>1</v>
      </c>
      <c r="N84" s="69"/>
      <c r="O84" s="70"/>
      <c r="P84" s="41"/>
      <c r="Q84" s="85">
        <f>+Q85</f>
        <v>64</v>
      </c>
      <c r="R84" s="85">
        <f t="shared" ref="R84:V84" si="56">+R85</f>
        <v>0</v>
      </c>
      <c r="S84" s="85">
        <f t="shared" si="56"/>
        <v>0</v>
      </c>
      <c r="T84" s="85">
        <f t="shared" si="56"/>
        <v>0</v>
      </c>
      <c r="U84" s="85">
        <f t="shared" si="56"/>
        <v>63.3</v>
      </c>
      <c r="V84" s="85">
        <f t="shared" si="56"/>
        <v>0</v>
      </c>
      <c r="W84" s="86">
        <f t="shared" si="39"/>
        <v>98.90625</v>
      </c>
      <c r="X84" s="86">
        <v>0</v>
      </c>
    </row>
    <row r="85" spans="1:24" ht="17.25" customHeight="1" x14ac:dyDescent="0.2">
      <c r="A85" s="10"/>
      <c r="B85" s="27"/>
      <c r="C85" s="27"/>
      <c r="D85" s="27"/>
      <c r="E85" s="27"/>
      <c r="F85" s="27"/>
      <c r="G85" s="27"/>
      <c r="H85" s="27"/>
      <c r="I85" s="28"/>
      <c r="J85" s="72" t="s">
        <v>5</v>
      </c>
      <c r="K85" s="67">
        <v>944</v>
      </c>
      <c r="L85" s="68">
        <v>10</v>
      </c>
      <c r="M85" s="68">
        <v>1</v>
      </c>
      <c r="N85" s="69">
        <v>9900000000</v>
      </c>
      <c r="O85" s="70"/>
      <c r="P85" s="41"/>
      <c r="Q85" s="85">
        <f>+Q86</f>
        <v>64</v>
      </c>
      <c r="R85" s="85">
        <f t="shared" ref="R85:V85" si="57">+R86</f>
        <v>0</v>
      </c>
      <c r="S85" s="85">
        <f t="shared" si="57"/>
        <v>0</v>
      </c>
      <c r="T85" s="85">
        <f t="shared" si="57"/>
        <v>0</v>
      </c>
      <c r="U85" s="85">
        <f t="shared" si="57"/>
        <v>63.3</v>
      </c>
      <c r="V85" s="85">
        <f t="shared" si="57"/>
        <v>0</v>
      </c>
      <c r="W85" s="86">
        <f t="shared" si="39"/>
        <v>98.90625</v>
      </c>
      <c r="X85" s="86">
        <v>0</v>
      </c>
    </row>
    <row r="86" spans="1:24" ht="44.25" customHeight="1" x14ac:dyDescent="0.2">
      <c r="A86" s="10"/>
      <c r="B86" s="24"/>
      <c r="C86" s="24"/>
      <c r="D86" s="24"/>
      <c r="E86" s="24"/>
      <c r="F86" s="24"/>
      <c r="G86" s="24"/>
      <c r="H86" s="24"/>
      <c r="I86" s="25"/>
      <c r="J86" s="72" t="s">
        <v>44</v>
      </c>
      <c r="K86" s="67">
        <v>944</v>
      </c>
      <c r="L86" s="68">
        <v>10</v>
      </c>
      <c r="M86" s="68">
        <v>1</v>
      </c>
      <c r="N86" s="69">
        <v>9900000000</v>
      </c>
      <c r="O86" s="70">
        <v>300</v>
      </c>
      <c r="P86" s="41"/>
      <c r="Q86" s="85">
        <f>+Q87</f>
        <v>64</v>
      </c>
      <c r="R86" s="85">
        <f t="shared" ref="R86:V86" si="58">+R87</f>
        <v>0</v>
      </c>
      <c r="S86" s="85">
        <f t="shared" si="58"/>
        <v>0</v>
      </c>
      <c r="T86" s="85">
        <f t="shared" si="58"/>
        <v>0</v>
      </c>
      <c r="U86" s="85">
        <f t="shared" si="58"/>
        <v>63.3</v>
      </c>
      <c r="V86" s="85">
        <f t="shared" si="58"/>
        <v>0</v>
      </c>
      <c r="W86" s="86">
        <f t="shared" si="39"/>
        <v>98.90625</v>
      </c>
      <c r="X86" s="86">
        <v>0</v>
      </c>
    </row>
    <row r="87" spans="1:24" ht="50.25" customHeight="1" x14ac:dyDescent="0.2">
      <c r="A87" s="10"/>
      <c r="B87" s="24"/>
      <c r="C87" s="24"/>
      <c r="D87" s="24"/>
      <c r="E87" s="24"/>
      <c r="F87" s="24"/>
      <c r="G87" s="24"/>
      <c r="H87" s="24"/>
      <c r="I87" s="25"/>
      <c r="J87" s="72" t="s">
        <v>45</v>
      </c>
      <c r="K87" s="67">
        <v>944</v>
      </c>
      <c r="L87" s="68">
        <v>10</v>
      </c>
      <c r="M87" s="68">
        <v>1</v>
      </c>
      <c r="N87" s="69">
        <v>9900000000</v>
      </c>
      <c r="O87" s="70">
        <v>320</v>
      </c>
      <c r="P87" s="41"/>
      <c r="Q87" s="85">
        <v>64</v>
      </c>
      <c r="R87" s="85">
        <v>0</v>
      </c>
      <c r="S87" s="87"/>
      <c r="T87" s="88"/>
      <c r="U87" s="91">
        <v>63.3</v>
      </c>
      <c r="V87" s="86">
        <v>0</v>
      </c>
      <c r="W87" s="86">
        <f t="shared" si="39"/>
        <v>98.90625</v>
      </c>
      <c r="X87" s="86">
        <v>0</v>
      </c>
    </row>
    <row r="88" spans="1:24" ht="17.25" customHeight="1" x14ac:dyDescent="0.2">
      <c r="A88" s="10"/>
      <c r="B88" s="126">
        <v>1100</v>
      </c>
      <c r="C88" s="126"/>
      <c r="D88" s="126"/>
      <c r="E88" s="126"/>
      <c r="F88" s="126"/>
      <c r="G88" s="126"/>
      <c r="H88" s="126"/>
      <c r="I88" s="127"/>
      <c r="J88" s="60" t="s">
        <v>9</v>
      </c>
      <c r="K88" s="61">
        <v>944</v>
      </c>
      <c r="L88" s="62">
        <v>11</v>
      </c>
      <c r="M88" s="62" t="s">
        <v>4</v>
      </c>
      <c r="N88" s="63" t="s">
        <v>4</v>
      </c>
      <c r="O88" s="64" t="s">
        <v>4</v>
      </c>
      <c r="P88" s="26">
        <v>4620.5</v>
      </c>
      <c r="Q88" s="83">
        <f>+Q89</f>
        <v>1251.5999999999999</v>
      </c>
      <c r="R88" s="83">
        <f>+R89</f>
        <v>0</v>
      </c>
      <c r="S88" s="128"/>
      <c r="T88" s="129"/>
      <c r="U88" s="83">
        <f t="shared" ref="U88:V88" si="59">+U89</f>
        <v>1086.22</v>
      </c>
      <c r="V88" s="83">
        <f t="shared" si="59"/>
        <v>0</v>
      </c>
      <c r="W88" s="84">
        <f t="shared" si="39"/>
        <v>86.786513263023338</v>
      </c>
      <c r="X88" s="84">
        <v>0</v>
      </c>
    </row>
    <row r="89" spans="1:24" ht="17.25" customHeight="1" x14ac:dyDescent="0.2">
      <c r="A89" s="10"/>
      <c r="B89" s="126">
        <v>1101</v>
      </c>
      <c r="C89" s="126"/>
      <c r="D89" s="126"/>
      <c r="E89" s="126"/>
      <c r="F89" s="126"/>
      <c r="G89" s="126"/>
      <c r="H89" s="126"/>
      <c r="I89" s="127"/>
      <c r="J89" s="72" t="s">
        <v>8</v>
      </c>
      <c r="K89" s="67">
        <v>944</v>
      </c>
      <c r="L89" s="68">
        <v>11</v>
      </c>
      <c r="M89" s="68">
        <v>1</v>
      </c>
      <c r="N89" s="69" t="s">
        <v>4</v>
      </c>
      <c r="O89" s="70" t="s">
        <v>4</v>
      </c>
      <c r="P89" s="41">
        <v>4620.5</v>
      </c>
      <c r="Q89" s="85">
        <f>+Q90</f>
        <v>1251.5999999999999</v>
      </c>
      <c r="R89" s="85">
        <f>+R90</f>
        <v>0</v>
      </c>
      <c r="S89" s="128"/>
      <c r="T89" s="129"/>
      <c r="U89" s="85">
        <f t="shared" ref="U89:V89" si="60">+U90</f>
        <v>1086.22</v>
      </c>
      <c r="V89" s="85">
        <f t="shared" si="60"/>
        <v>0</v>
      </c>
      <c r="W89" s="86">
        <f t="shared" si="39"/>
        <v>86.786513263023338</v>
      </c>
      <c r="X89" s="86">
        <v>0</v>
      </c>
    </row>
    <row r="90" spans="1:24" ht="52.5" customHeight="1" x14ac:dyDescent="0.2">
      <c r="A90" s="10"/>
      <c r="B90" s="126" t="s">
        <v>1</v>
      </c>
      <c r="C90" s="126"/>
      <c r="D90" s="126"/>
      <c r="E90" s="126"/>
      <c r="F90" s="126"/>
      <c r="G90" s="126"/>
      <c r="H90" s="126"/>
      <c r="I90" s="127"/>
      <c r="J90" s="66" t="s">
        <v>5</v>
      </c>
      <c r="K90" s="67">
        <v>944</v>
      </c>
      <c r="L90" s="68">
        <v>11</v>
      </c>
      <c r="M90" s="68">
        <v>1</v>
      </c>
      <c r="N90" s="69" t="s">
        <v>1</v>
      </c>
      <c r="O90" s="70" t="s">
        <v>4</v>
      </c>
      <c r="P90" s="41">
        <v>4620.5</v>
      </c>
      <c r="Q90" s="85">
        <f>+Q91+Q93+Q95</f>
        <v>1251.5999999999999</v>
      </c>
      <c r="R90" s="85">
        <f>+R91+R95</f>
        <v>0</v>
      </c>
      <c r="S90" s="128"/>
      <c r="T90" s="129"/>
      <c r="U90" s="85">
        <f>+U91+U93+U95</f>
        <v>1086.22</v>
      </c>
      <c r="V90" s="85">
        <f t="shared" ref="V90" si="61">+V91+V95</f>
        <v>0</v>
      </c>
      <c r="W90" s="86">
        <f t="shared" si="39"/>
        <v>86.786513263023338</v>
      </c>
      <c r="X90" s="86">
        <v>0</v>
      </c>
    </row>
    <row r="91" spans="1:24" ht="63" customHeight="1" x14ac:dyDescent="0.2">
      <c r="A91" s="10"/>
      <c r="B91" s="126">
        <v>200</v>
      </c>
      <c r="C91" s="126"/>
      <c r="D91" s="126"/>
      <c r="E91" s="126"/>
      <c r="F91" s="126"/>
      <c r="G91" s="126"/>
      <c r="H91" s="126"/>
      <c r="I91" s="127"/>
      <c r="J91" s="66" t="s">
        <v>41</v>
      </c>
      <c r="K91" s="67">
        <v>944</v>
      </c>
      <c r="L91" s="68">
        <v>11</v>
      </c>
      <c r="M91" s="68">
        <v>1</v>
      </c>
      <c r="N91" s="69" t="s">
        <v>1</v>
      </c>
      <c r="O91" s="70">
        <v>200</v>
      </c>
      <c r="P91" s="41">
        <v>4296.5</v>
      </c>
      <c r="Q91" s="85">
        <f>+Q92</f>
        <v>1123.5999999999999</v>
      </c>
      <c r="R91" s="85">
        <f>+R94</f>
        <v>0</v>
      </c>
      <c r="S91" s="128"/>
      <c r="T91" s="129"/>
      <c r="U91" s="85">
        <f>+U92</f>
        <v>958.9</v>
      </c>
      <c r="V91" s="85">
        <f t="shared" ref="V91" si="62">+V94</f>
        <v>0</v>
      </c>
      <c r="W91" s="86">
        <f t="shared" si="39"/>
        <v>85.341758632965465</v>
      </c>
      <c r="X91" s="86">
        <v>0</v>
      </c>
    </row>
    <row r="92" spans="1:24" ht="63" customHeight="1" x14ac:dyDescent="0.2">
      <c r="A92" s="10"/>
      <c r="B92" s="97"/>
      <c r="C92" s="97"/>
      <c r="D92" s="97"/>
      <c r="E92" s="97"/>
      <c r="F92" s="97"/>
      <c r="G92" s="97"/>
      <c r="H92" s="97"/>
      <c r="I92" s="98"/>
      <c r="J92" s="66" t="s">
        <v>3</v>
      </c>
      <c r="K92" s="67">
        <v>944</v>
      </c>
      <c r="L92" s="68">
        <v>11</v>
      </c>
      <c r="M92" s="68">
        <v>1</v>
      </c>
      <c r="N92" s="69" t="s">
        <v>1</v>
      </c>
      <c r="O92" s="70">
        <v>240</v>
      </c>
      <c r="P92" s="41">
        <v>4296.5</v>
      </c>
      <c r="Q92" s="85">
        <v>1123.5999999999999</v>
      </c>
      <c r="R92" s="85">
        <v>0</v>
      </c>
      <c r="S92" s="128"/>
      <c r="T92" s="129"/>
      <c r="U92" s="85">
        <v>958.9</v>
      </c>
      <c r="V92" s="85">
        <v>0</v>
      </c>
      <c r="W92" s="86">
        <f t="shared" si="39"/>
        <v>85.341758632965465</v>
      </c>
      <c r="X92" s="86">
        <v>0</v>
      </c>
    </row>
    <row r="93" spans="1:24" ht="63" customHeight="1" x14ac:dyDescent="0.2">
      <c r="A93" s="10"/>
      <c r="B93" s="97"/>
      <c r="C93" s="97"/>
      <c r="D93" s="97"/>
      <c r="E93" s="97"/>
      <c r="F93" s="97"/>
      <c r="G93" s="97"/>
      <c r="H93" s="97"/>
      <c r="I93" s="98"/>
      <c r="J93" s="72" t="s">
        <v>16</v>
      </c>
      <c r="K93" s="67">
        <v>944</v>
      </c>
      <c r="L93" s="68">
        <v>11</v>
      </c>
      <c r="M93" s="68">
        <v>1</v>
      </c>
      <c r="N93" s="69" t="s">
        <v>1</v>
      </c>
      <c r="O93" s="70">
        <v>600</v>
      </c>
      <c r="P93" s="41"/>
      <c r="Q93" s="85">
        <f>+Q94</f>
        <v>44.5</v>
      </c>
      <c r="R93" s="85">
        <f t="shared" ref="R93:V93" si="63">+R94</f>
        <v>0</v>
      </c>
      <c r="S93" s="85">
        <f t="shared" si="63"/>
        <v>0</v>
      </c>
      <c r="T93" s="85">
        <f t="shared" si="63"/>
        <v>0</v>
      </c>
      <c r="U93" s="85">
        <f t="shared" si="63"/>
        <v>44.52</v>
      </c>
      <c r="V93" s="85">
        <f t="shared" si="63"/>
        <v>0</v>
      </c>
      <c r="W93" s="86">
        <f t="shared" si="39"/>
        <v>100.04494382022473</v>
      </c>
      <c r="X93" s="86">
        <v>0</v>
      </c>
    </row>
    <row r="94" spans="1:24" ht="69" customHeight="1" x14ac:dyDescent="0.2">
      <c r="A94" s="10"/>
      <c r="B94" s="126">
        <v>240</v>
      </c>
      <c r="C94" s="126"/>
      <c r="D94" s="126"/>
      <c r="E94" s="126"/>
      <c r="F94" s="126"/>
      <c r="G94" s="126"/>
      <c r="H94" s="126"/>
      <c r="I94" s="127"/>
      <c r="J94" s="66" t="s">
        <v>59</v>
      </c>
      <c r="K94" s="67">
        <v>944</v>
      </c>
      <c r="L94" s="68">
        <v>11</v>
      </c>
      <c r="M94" s="68">
        <v>1</v>
      </c>
      <c r="N94" s="69" t="s">
        <v>1</v>
      </c>
      <c r="O94" s="70">
        <v>630</v>
      </c>
      <c r="P94" s="41">
        <v>4296.5</v>
      </c>
      <c r="Q94" s="85">
        <v>44.5</v>
      </c>
      <c r="R94" s="85">
        <v>0</v>
      </c>
      <c r="S94" s="128"/>
      <c r="T94" s="129"/>
      <c r="U94" s="85">
        <v>44.52</v>
      </c>
      <c r="V94" s="85">
        <v>0</v>
      </c>
      <c r="W94" s="86">
        <f t="shared" si="39"/>
        <v>100.04494382022473</v>
      </c>
      <c r="X94" s="86">
        <v>0</v>
      </c>
    </row>
    <row r="95" spans="1:24" ht="30" customHeight="1" x14ac:dyDescent="0.2">
      <c r="A95" s="10"/>
      <c r="B95" s="126">
        <v>800</v>
      </c>
      <c r="C95" s="126"/>
      <c r="D95" s="126"/>
      <c r="E95" s="126"/>
      <c r="F95" s="126"/>
      <c r="G95" s="126"/>
      <c r="H95" s="126"/>
      <c r="I95" s="127"/>
      <c r="J95" s="72" t="s">
        <v>7</v>
      </c>
      <c r="K95" s="67">
        <v>944</v>
      </c>
      <c r="L95" s="68">
        <v>11</v>
      </c>
      <c r="M95" s="68">
        <v>1</v>
      </c>
      <c r="N95" s="69" t="s">
        <v>1</v>
      </c>
      <c r="O95" s="70">
        <v>800</v>
      </c>
      <c r="P95" s="41">
        <v>324</v>
      </c>
      <c r="Q95" s="85">
        <f>+Q96</f>
        <v>83.5</v>
      </c>
      <c r="R95" s="85">
        <f t="shared" ref="R95:V95" si="64">+R96</f>
        <v>0</v>
      </c>
      <c r="S95" s="85">
        <f t="shared" si="64"/>
        <v>0</v>
      </c>
      <c r="T95" s="85">
        <f t="shared" si="64"/>
        <v>0</v>
      </c>
      <c r="U95" s="85">
        <f t="shared" si="64"/>
        <v>82.8</v>
      </c>
      <c r="V95" s="85">
        <f t="shared" si="64"/>
        <v>0</v>
      </c>
      <c r="W95" s="86">
        <f t="shared" si="39"/>
        <v>99.161676646706582</v>
      </c>
      <c r="X95" s="86">
        <v>0</v>
      </c>
    </row>
    <row r="96" spans="1:24" ht="72.75" customHeight="1" x14ac:dyDescent="0.2">
      <c r="A96" s="10"/>
      <c r="B96" s="108"/>
      <c r="C96" s="108"/>
      <c r="D96" s="108"/>
      <c r="E96" s="108"/>
      <c r="F96" s="108"/>
      <c r="G96" s="108"/>
      <c r="H96" s="108"/>
      <c r="I96" s="109"/>
      <c r="J96" s="66" t="s">
        <v>6</v>
      </c>
      <c r="K96" s="67">
        <v>944</v>
      </c>
      <c r="L96" s="68">
        <v>11</v>
      </c>
      <c r="M96" s="68">
        <v>1</v>
      </c>
      <c r="N96" s="69" t="s">
        <v>1</v>
      </c>
      <c r="O96" s="70">
        <v>810</v>
      </c>
      <c r="P96" s="41">
        <v>324</v>
      </c>
      <c r="Q96" s="85">
        <v>83.5</v>
      </c>
      <c r="R96" s="85">
        <v>0</v>
      </c>
      <c r="S96" s="128"/>
      <c r="T96" s="129"/>
      <c r="U96" s="91">
        <v>82.8</v>
      </c>
      <c r="V96" s="86">
        <v>0</v>
      </c>
      <c r="W96" s="86">
        <f>U96/Q96*100</f>
        <v>99.161676646706582</v>
      </c>
      <c r="X96" s="86">
        <v>0</v>
      </c>
    </row>
    <row r="97" spans="1:24" ht="37.5" customHeight="1" x14ac:dyDescent="0.2">
      <c r="A97" s="10"/>
      <c r="B97" s="108"/>
      <c r="C97" s="108"/>
      <c r="D97" s="108"/>
      <c r="E97" s="108"/>
      <c r="F97" s="108"/>
      <c r="G97" s="108"/>
      <c r="H97" s="108"/>
      <c r="I97" s="109"/>
      <c r="J97" s="60" t="s">
        <v>60</v>
      </c>
      <c r="K97" s="61">
        <v>944</v>
      </c>
      <c r="L97" s="62">
        <v>13</v>
      </c>
      <c r="M97" s="62"/>
      <c r="N97" s="63"/>
      <c r="O97" s="64"/>
      <c r="P97" s="26"/>
      <c r="Q97" s="83">
        <f>+Q98</f>
        <v>17.899999999999999</v>
      </c>
      <c r="R97" s="83">
        <f t="shared" ref="R97:V97" si="65">+R98</f>
        <v>0</v>
      </c>
      <c r="S97" s="83">
        <f t="shared" si="65"/>
        <v>0</v>
      </c>
      <c r="T97" s="83">
        <f t="shared" si="65"/>
        <v>0</v>
      </c>
      <c r="U97" s="83">
        <f t="shared" si="65"/>
        <v>17.899999999999999</v>
      </c>
      <c r="V97" s="83">
        <f t="shared" si="65"/>
        <v>0</v>
      </c>
      <c r="W97" s="86">
        <f t="shared" si="39"/>
        <v>100</v>
      </c>
      <c r="X97" s="86">
        <v>0</v>
      </c>
    </row>
    <row r="98" spans="1:24" ht="39.75" customHeight="1" x14ac:dyDescent="0.2">
      <c r="A98" s="10"/>
      <c r="B98" s="108"/>
      <c r="C98" s="108"/>
      <c r="D98" s="108"/>
      <c r="E98" s="108"/>
      <c r="F98" s="108"/>
      <c r="G98" s="108"/>
      <c r="H98" s="108"/>
      <c r="I98" s="109"/>
      <c r="J98" s="66" t="s">
        <v>61</v>
      </c>
      <c r="K98" s="67">
        <v>944</v>
      </c>
      <c r="L98" s="68">
        <v>13</v>
      </c>
      <c r="M98" s="68">
        <v>1</v>
      </c>
      <c r="N98" s="69"/>
      <c r="O98" s="70"/>
      <c r="P98" s="41"/>
      <c r="Q98" s="85">
        <f>+Q99</f>
        <v>17.899999999999999</v>
      </c>
      <c r="R98" s="85">
        <f t="shared" ref="R98:V98" si="66">+R99</f>
        <v>0</v>
      </c>
      <c r="S98" s="85">
        <f t="shared" si="66"/>
        <v>0</v>
      </c>
      <c r="T98" s="85">
        <f t="shared" si="66"/>
        <v>0</v>
      </c>
      <c r="U98" s="85">
        <f t="shared" si="66"/>
        <v>17.899999999999999</v>
      </c>
      <c r="V98" s="85">
        <f t="shared" si="66"/>
        <v>0</v>
      </c>
      <c r="W98" s="86">
        <f t="shared" si="39"/>
        <v>100</v>
      </c>
      <c r="X98" s="86">
        <v>0</v>
      </c>
    </row>
    <row r="99" spans="1:24" ht="40.5" customHeight="1" x14ac:dyDescent="0.2">
      <c r="A99" s="10"/>
      <c r="B99" s="108"/>
      <c r="C99" s="108"/>
      <c r="D99" s="108"/>
      <c r="E99" s="108"/>
      <c r="F99" s="108"/>
      <c r="G99" s="108"/>
      <c r="H99" s="108"/>
      <c r="I99" s="109"/>
      <c r="J99" s="66" t="s">
        <v>5</v>
      </c>
      <c r="K99" s="67">
        <v>944</v>
      </c>
      <c r="L99" s="68">
        <v>13</v>
      </c>
      <c r="M99" s="68">
        <v>1</v>
      </c>
      <c r="N99" s="69" t="s">
        <v>1</v>
      </c>
      <c r="O99" s="70"/>
      <c r="P99" s="41"/>
      <c r="Q99" s="85">
        <f>+Q100</f>
        <v>17.899999999999999</v>
      </c>
      <c r="R99" s="85">
        <f t="shared" ref="R99:V99" si="67">+R100</f>
        <v>0</v>
      </c>
      <c r="S99" s="85">
        <f t="shared" si="67"/>
        <v>0</v>
      </c>
      <c r="T99" s="85">
        <f t="shared" si="67"/>
        <v>0</v>
      </c>
      <c r="U99" s="85">
        <f t="shared" si="67"/>
        <v>17.899999999999999</v>
      </c>
      <c r="V99" s="85">
        <f t="shared" si="67"/>
        <v>0</v>
      </c>
      <c r="W99" s="86">
        <f t="shared" si="39"/>
        <v>100</v>
      </c>
      <c r="X99" s="86">
        <v>0</v>
      </c>
    </row>
    <row r="100" spans="1:24" ht="40.5" customHeight="1" x14ac:dyDescent="0.2">
      <c r="A100" s="10"/>
      <c r="B100" s="108"/>
      <c r="C100" s="108"/>
      <c r="D100" s="108"/>
      <c r="E100" s="108"/>
      <c r="F100" s="108"/>
      <c r="G100" s="108"/>
      <c r="H100" s="108"/>
      <c r="I100" s="109"/>
      <c r="J100" s="66" t="s">
        <v>62</v>
      </c>
      <c r="K100" s="67">
        <v>944</v>
      </c>
      <c r="L100" s="68">
        <v>13</v>
      </c>
      <c r="M100" s="68">
        <v>1</v>
      </c>
      <c r="N100" s="69" t="s">
        <v>1</v>
      </c>
      <c r="O100" s="70">
        <v>700</v>
      </c>
      <c r="P100" s="41"/>
      <c r="Q100" s="85">
        <f>+Q101</f>
        <v>17.899999999999999</v>
      </c>
      <c r="R100" s="85">
        <f t="shared" ref="R100:V100" si="68">+R101</f>
        <v>0</v>
      </c>
      <c r="S100" s="85">
        <f t="shared" si="68"/>
        <v>0</v>
      </c>
      <c r="T100" s="85">
        <f t="shared" si="68"/>
        <v>0</v>
      </c>
      <c r="U100" s="85">
        <f t="shared" si="68"/>
        <v>17.899999999999999</v>
      </c>
      <c r="V100" s="85">
        <f t="shared" si="68"/>
        <v>0</v>
      </c>
      <c r="W100" s="86">
        <f t="shared" si="39"/>
        <v>100</v>
      </c>
      <c r="X100" s="86">
        <v>0</v>
      </c>
    </row>
    <row r="101" spans="1:24" ht="30.75" customHeight="1" x14ac:dyDescent="0.2">
      <c r="A101" s="10"/>
      <c r="B101" s="126">
        <v>810</v>
      </c>
      <c r="C101" s="126"/>
      <c r="D101" s="126"/>
      <c r="E101" s="126"/>
      <c r="F101" s="126"/>
      <c r="G101" s="126"/>
      <c r="H101" s="126"/>
      <c r="I101" s="127"/>
      <c r="J101" s="66" t="s">
        <v>63</v>
      </c>
      <c r="K101" s="67">
        <v>944</v>
      </c>
      <c r="L101" s="68">
        <v>13</v>
      </c>
      <c r="M101" s="68">
        <v>1</v>
      </c>
      <c r="N101" s="69" t="s">
        <v>1</v>
      </c>
      <c r="O101" s="70">
        <v>730</v>
      </c>
      <c r="P101" s="41"/>
      <c r="Q101" s="85">
        <v>17.899999999999999</v>
      </c>
      <c r="R101" s="85">
        <v>0</v>
      </c>
      <c r="S101" s="128"/>
      <c r="T101" s="129"/>
      <c r="U101" s="91">
        <v>17.899999999999999</v>
      </c>
      <c r="V101" s="86">
        <v>0</v>
      </c>
      <c r="W101" s="86">
        <f t="shared" si="39"/>
        <v>100</v>
      </c>
      <c r="X101" s="86">
        <v>0</v>
      </c>
    </row>
    <row r="102" spans="1:24" ht="409.6" hidden="1" customHeight="1" x14ac:dyDescent="0.2">
      <c r="A102" s="2"/>
      <c r="B102" s="9"/>
      <c r="C102" s="8"/>
      <c r="D102" s="7"/>
      <c r="E102" s="7"/>
      <c r="F102" s="7"/>
      <c r="G102" s="8"/>
      <c r="H102" s="9"/>
      <c r="I102" s="8"/>
      <c r="J102" s="74" t="s">
        <v>2</v>
      </c>
      <c r="K102" s="75">
        <v>944</v>
      </c>
      <c r="L102" s="75">
        <v>0</v>
      </c>
      <c r="M102" s="75">
        <v>0</v>
      </c>
      <c r="N102" s="76" t="s">
        <v>1</v>
      </c>
      <c r="O102" s="76">
        <v>0</v>
      </c>
      <c r="P102" s="49">
        <v>138024.9</v>
      </c>
      <c r="Q102" s="77">
        <v>138024.9</v>
      </c>
      <c r="R102" s="77">
        <v>0</v>
      </c>
      <c r="S102" s="95"/>
      <c r="T102" s="95"/>
      <c r="U102" s="89"/>
      <c r="V102" s="90"/>
      <c r="W102" s="84">
        <f t="shared" si="39"/>
        <v>0</v>
      </c>
      <c r="X102" s="84" t="e">
        <f t="shared" ref="X102:X103" si="69">V102/R102*100</f>
        <v>#DIV/0!</v>
      </c>
    </row>
    <row r="103" spans="1:24" ht="21.75" customHeight="1" x14ac:dyDescent="0.2">
      <c r="A103" s="2"/>
      <c r="B103" s="6"/>
      <c r="C103" s="5"/>
      <c r="D103" s="4"/>
      <c r="E103" s="4"/>
      <c r="F103" s="4"/>
      <c r="G103" s="5"/>
      <c r="H103" s="6"/>
      <c r="I103" s="5"/>
      <c r="J103" s="78" t="s">
        <v>0</v>
      </c>
      <c r="K103" s="79"/>
      <c r="L103" s="79"/>
      <c r="M103" s="79"/>
      <c r="N103" s="80"/>
      <c r="O103" s="81"/>
      <c r="P103" s="49"/>
      <c r="Q103" s="96">
        <f t="shared" ref="Q103:V103" si="70">+Q88+Q83+Q78+Q69+Q53+Q48+Q43+Q38+Q12+Q97</f>
        <v>247654.9</v>
      </c>
      <c r="R103" s="96">
        <f t="shared" si="70"/>
        <v>73938.899999999994</v>
      </c>
      <c r="S103" s="96">
        <f t="shared" si="70"/>
        <v>0</v>
      </c>
      <c r="T103" s="96">
        <f t="shared" si="70"/>
        <v>0</v>
      </c>
      <c r="U103" s="96">
        <f t="shared" si="70"/>
        <v>241988.72</v>
      </c>
      <c r="V103" s="96">
        <f t="shared" si="70"/>
        <v>73938.899999999994</v>
      </c>
      <c r="W103" s="84">
        <f t="shared" si="39"/>
        <v>97.712066266405401</v>
      </c>
      <c r="X103" s="84">
        <f t="shared" si="69"/>
        <v>100</v>
      </c>
    </row>
    <row r="104" spans="1:24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3"/>
      <c r="P104" s="2"/>
      <c r="Q104" s="2"/>
      <c r="R104" s="2"/>
      <c r="S104" s="2"/>
      <c r="T104" s="2"/>
      <c r="U104" s="2"/>
    </row>
  </sheetData>
  <mergeCells count="83">
    <mergeCell ref="W1:X1"/>
    <mergeCell ref="S12:T12"/>
    <mergeCell ref="B19:I19"/>
    <mergeCell ref="B25:I25"/>
    <mergeCell ref="S19:T19"/>
    <mergeCell ref="J8:J9"/>
    <mergeCell ref="I8:I9"/>
    <mergeCell ref="K8:K9"/>
    <mergeCell ref="L8:O8"/>
    <mergeCell ref="Q8:R8"/>
    <mergeCell ref="B11:I11"/>
    <mergeCell ref="B12:I12"/>
    <mergeCell ref="B17:I17"/>
    <mergeCell ref="S17:T17"/>
    <mergeCell ref="J6:X6"/>
    <mergeCell ref="W7:X7"/>
    <mergeCell ref="B30:I30"/>
    <mergeCell ref="S25:T25"/>
    <mergeCell ref="B21:I21"/>
    <mergeCell ref="B23:I23"/>
    <mergeCell ref="B18:I18"/>
    <mergeCell ref="S18:T18"/>
    <mergeCell ref="B20:I20"/>
    <mergeCell ref="S20:T20"/>
    <mergeCell ref="B22:I22"/>
    <mergeCell ref="S22:T22"/>
    <mergeCell ref="B34:I34"/>
    <mergeCell ref="S34:T34"/>
    <mergeCell ref="B35:I35"/>
    <mergeCell ref="S35:T35"/>
    <mergeCell ref="B39:I39"/>
    <mergeCell ref="S54:T54"/>
    <mergeCell ref="S53:T53"/>
    <mergeCell ref="S46:T46"/>
    <mergeCell ref="B53:I53"/>
    <mergeCell ref="B41:I41"/>
    <mergeCell ref="B43:I43"/>
    <mergeCell ref="B75:I75"/>
    <mergeCell ref="B76:I76"/>
    <mergeCell ref="B45:I45"/>
    <mergeCell ref="B69:I69"/>
    <mergeCell ref="B54:I54"/>
    <mergeCell ref="B101:I101"/>
    <mergeCell ref="S101:T101"/>
    <mergeCell ref="B95:I95"/>
    <mergeCell ref="B89:I89"/>
    <mergeCell ref="S89:T89"/>
    <mergeCell ref="B90:I90"/>
    <mergeCell ref="S90:T90"/>
    <mergeCell ref="S92:T92"/>
    <mergeCell ref="S96:T96"/>
    <mergeCell ref="B94:I94"/>
    <mergeCell ref="S94:T94"/>
    <mergeCell ref="U8:V8"/>
    <mergeCell ref="B31:I31"/>
    <mergeCell ref="B40:I40"/>
    <mergeCell ref="B38:I38"/>
    <mergeCell ref="B36:I36"/>
    <mergeCell ref="S36:T36"/>
    <mergeCell ref="B44:I44"/>
    <mergeCell ref="B47:I47"/>
    <mergeCell ref="S47:T47"/>
    <mergeCell ref="B42:I42"/>
    <mergeCell ref="S42:T42"/>
    <mergeCell ref="B46:I46"/>
    <mergeCell ref="B77:I77"/>
    <mergeCell ref="S77:T77"/>
    <mergeCell ref="W8:X8"/>
    <mergeCell ref="B91:I91"/>
    <mergeCell ref="S91:T91"/>
    <mergeCell ref="B80:I80"/>
    <mergeCell ref="S80:T80"/>
    <mergeCell ref="B78:I78"/>
    <mergeCell ref="S78:T78"/>
    <mergeCell ref="B79:I79"/>
    <mergeCell ref="S79:T79"/>
    <mergeCell ref="B82:I82"/>
    <mergeCell ref="S82:T82"/>
    <mergeCell ref="B88:I88"/>
    <mergeCell ref="S88:T88"/>
    <mergeCell ref="B81:I81"/>
    <mergeCell ref="S81:T81"/>
    <mergeCell ref="B74:I74"/>
  </mergeCells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Семенюк Татьяна Анатольевна</cp:lastModifiedBy>
  <cp:lastPrinted>2022-02-15T11:22:25Z</cp:lastPrinted>
  <dcterms:created xsi:type="dcterms:W3CDTF">2017-01-18T13:07:33Z</dcterms:created>
  <dcterms:modified xsi:type="dcterms:W3CDTF">2022-02-25T10:16:39Z</dcterms:modified>
</cp:coreProperties>
</file>